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Z:\ТЕНДЕРЫ\Отборы 2026 года\03-2026 КСО 2 объекта\Документы для участников\"/>
    </mc:Choice>
  </mc:AlternateContent>
  <xr:revisionPtr revIDLastSave="0" documentId="13_ncr:1_{45879AFD-46E6-490F-BE98-E9252CF71D60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Приложение№1.1" sheetId="2" r:id="rId1"/>
    <sheet name="2. Прочие постоянные затраты" sheetId="3" state="hidden" r:id="rId2"/>
    <sheet name="3. Единовременные затраты" sheetId="4" state="hidden" r:id="rId3"/>
    <sheet name="СВОД_ДХЦ" sheetId="5" state="hidden" r:id="rId4"/>
    <sheet name="СВОД_Академия" sheetId="6" state="hidden" r:id="rId5"/>
    <sheet name="Лист4" sheetId="7" state="hidden" r:id="rId6"/>
    <sheet name="Лист3" sheetId="8" state="hidden" r:id="rId7"/>
  </sheets>
  <definedNames>
    <definedName name="_xlnm._FilterDatabase" localSheetId="1" hidden="1">'2. Прочие постоянные затраты'!$B$12:$J$12</definedName>
    <definedName name="_xlnm._FilterDatabase" localSheetId="2" hidden="1">'3. Единовременные затраты'!$B$12:$H$12</definedName>
    <definedName name="Начальник">Лист3!$J$2:$J$3</definedName>
    <definedName name="_xlnm.Print_Area" localSheetId="0">Приложение№1.1!$A$1:$I$439</definedName>
    <definedName name="Участок_ледоподготовки_хоккейных_полей">Лист4!$AD$1:$AD$3</definedName>
    <definedName name="Участок_по_обслуживанию_зданий_и_сооружений">Лист3!$L$2:$L$7</definedName>
    <definedName name="Участок_по_обслуживанию_систем_вентиляции__кондиционирования__холодильной_установки_ледовых_полей__коммерческого_холода_пищеблока">Лист3!$N$2:$N$6</definedName>
    <definedName name="Участок_по_обслуживанию_электроборудования">Лист3!$M$2:$M$6</definedName>
    <definedName name="Участок_подготовки_льда_и_обслуживания_хоккейных_полей">Лист3!$K$2:$K$5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2" i="2" l="1"/>
  <c r="H14" i="2"/>
  <c r="H15" i="2"/>
  <c r="H16" i="2"/>
  <c r="F48" i="2"/>
  <c r="H91" i="2"/>
  <c r="H92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394" i="2"/>
  <c r="H392" i="2"/>
  <c r="H391" i="2"/>
  <c r="H390" i="2"/>
  <c r="H389" i="2"/>
  <c r="H388" i="2"/>
  <c r="H378" i="2"/>
  <c r="H379" i="2"/>
  <c r="H380" i="2"/>
  <c r="H381" i="2"/>
  <c r="H382" i="2"/>
  <c r="H383" i="2"/>
  <c r="H384" i="2"/>
  <c r="H385" i="2"/>
  <c r="H377" i="2"/>
  <c r="F369" i="2"/>
  <c r="H372" i="2"/>
  <c r="H373" i="2"/>
  <c r="H374" i="2"/>
  <c r="H375" i="2"/>
  <c r="H371" i="2"/>
  <c r="F365" i="2"/>
  <c r="H367" i="2"/>
  <c r="F362" i="2"/>
  <c r="H364" i="2"/>
  <c r="H359" i="2"/>
  <c r="H360" i="2"/>
  <c r="H361" i="2"/>
  <c r="H358" i="2"/>
  <c r="H353" i="2"/>
  <c r="H354" i="2"/>
  <c r="H355" i="2"/>
  <c r="H352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16" i="2"/>
  <c r="H306" i="2"/>
  <c r="H307" i="2"/>
  <c r="H308" i="2"/>
  <c r="H309" i="2"/>
  <c r="H310" i="2"/>
  <c r="H311" i="2"/>
  <c r="H312" i="2"/>
  <c r="H313" i="2"/>
  <c r="H305" i="2"/>
  <c r="H294" i="2"/>
  <c r="H295" i="2"/>
  <c r="H296" i="2"/>
  <c r="H297" i="2"/>
  <c r="H298" i="2"/>
  <c r="H299" i="2"/>
  <c r="H300" i="2"/>
  <c r="H301" i="2"/>
  <c r="H302" i="2"/>
  <c r="H303" i="2"/>
  <c r="H293" i="2"/>
  <c r="H289" i="2"/>
  <c r="H290" i="2"/>
  <c r="H291" i="2"/>
  <c r="H288" i="2"/>
  <c r="H285" i="2"/>
  <c r="H286" i="2"/>
  <c r="H284" i="2"/>
  <c r="H282" i="2" l="1"/>
  <c r="H275" i="2"/>
  <c r="H276" i="2"/>
  <c r="H277" i="2"/>
  <c r="H278" i="2"/>
  <c r="H279" i="2"/>
  <c r="H280" i="2"/>
  <c r="H274" i="2"/>
  <c r="H268" i="2"/>
  <c r="H269" i="2"/>
  <c r="H270" i="2"/>
  <c r="H271" i="2"/>
  <c r="H272" i="2"/>
  <c r="H267" i="2"/>
  <c r="H260" i="2"/>
  <c r="H261" i="2"/>
  <c r="H262" i="2"/>
  <c r="H263" i="2"/>
  <c r="H264" i="2"/>
  <c r="H265" i="2"/>
  <c r="H259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38" i="2"/>
  <c r="H256" i="2"/>
  <c r="H255" i="2"/>
  <c r="H254" i="2"/>
  <c r="H236" i="2"/>
  <c r="H226" i="2"/>
  <c r="H227" i="2"/>
  <c r="H228" i="2"/>
  <c r="H229" i="2"/>
  <c r="H230" i="2"/>
  <c r="H231" i="2"/>
  <c r="H232" i="2"/>
  <c r="H233" i="2"/>
  <c r="H225" i="2"/>
  <c r="H218" i="2"/>
  <c r="H219" i="2"/>
  <c r="H220" i="2"/>
  <c r="H221" i="2"/>
  <c r="H222" i="2"/>
  <c r="H216" i="2"/>
  <c r="H217" i="2"/>
  <c r="H215" i="2"/>
  <c r="H182" i="2"/>
  <c r="H202" i="2"/>
  <c r="H203" i="2"/>
  <c r="H213" i="2"/>
  <c r="H212" i="2"/>
  <c r="H211" i="2"/>
  <c r="H210" i="2"/>
  <c r="H208" i="2"/>
  <c r="H207" i="2"/>
  <c r="H206" i="2"/>
  <c r="H205" i="2"/>
  <c r="H22" i="2"/>
  <c r="H21" i="2"/>
  <c r="H20" i="2"/>
  <c r="H19" i="2"/>
  <c r="H18" i="2"/>
  <c r="H201" i="2"/>
  <c r="H200" i="2"/>
  <c r="H199" i="2"/>
  <c r="H198" i="2"/>
  <c r="H196" i="2"/>
  <c r="H183" i="2"/>
  <c r="H184" i="2"/>
  <c r="H185" i="2"/>
  <c r="H186" i="2"/>
  <c r="H187" i="2"/>
  <c r="H188" i="2"/>
  <c r="H189" i="2"/>
  <c r="H190" i="2"/>
  <c r="H191" i="2"/>
  <c r="H192" i="2"/>
  <c r="H193" i="2"/>
  <c r="H181" i="2"/>
  <c r="H180" i="2"/>
  <c r="H179" i="2"/>
  <c r="H178" i="2"/>
  <c r="H17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56" i="2"/>
  <c r="H149" i="2"/>
  <c r="H150" i="2"/>
  <c r="H151" i="2"/>
  <c r="H152" i="2"/>
  <c r="H153" i="2"/>
  <c r="H148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2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07" i="2"/>
  <c r="H97" i="2"/>
  <c r="H98" i="2"/>
  <c r="H99" i="2"/>
  <c r="H100" i="2"/>
  <c r="H102" i="2"/>
  <c r="H103" i="2"/>
  <c r="H104" i="2"/>
  <c r="H105" i="2"/>
  <c r="H96" i="2"/>
  <c r="H93" i="2"/>
  <c r="H94" i="2"/>
  <c r="H90" i="2"/>
  <c r="H79" i="2"/>
  <c r="H80" i="2"/>
  <c r="H81" i="2"/>
  <c r="H82" i="2"/>
  <c r="H83" i="2"/>
  <c r="H84" i="2"/>
  <c r="H85" i="2"/>
  <c r="H86" i="2"/>
  <c r="H78" i="2"/>
  <c r="H12" i="2"/>
  <c r="H23" i="2"/>
  <c r="H24" i="2"/>
  <c r="H28" i="2"/>
  <c r="H27" i="2"/>
  <c r="H26" i="2"/>
  <c r="H29" i="2"/>
  <c r="H50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75" i="2"/>
  <c r="H74" i="2" l="1"/>
  <c r="H70" i="2"/>
  <c r="H71" i="2"/>
  <c r="H72" i="2"/>
  <c r="H73" i="2"/>
  <c r="H69" i="2"/>
  <c r="H31" i="2"/>
  <c r="F386" i="2" l="1"/>
  <c r="H67" i="2" l="1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C28" i="6"/>
  <c r="C13" i="6"/>
  <c r="B13" i="6"/>
  <c r="B10" i="6"/>
  <c r="C10" i="6" s="1"/>
  <c r="C9" i="6" s="1"/>
  <c r="C13" i="5"/>
  <c r="B13" i="5"/>
  <c r="B10" i="5"/>
  <c r="C10" i="5" s="1"/>
  <c r="C9" i="5" s="1"/>
  <c r="G44" i="4"/>
  <c r="H44" i="4" s="1"/>
  <c r="G43" i="4"/>
  <c r="H43" i="4" s="1"/>
  <c r="G42" i="4"/>
  <c r="H42" i="4" s="1"/>
  <c r="C27" i="5" s="1"/>
  <c r="B27" i="5" s="1"/>
  <c r="G41" i="4"/>
  <c r="H41" i="4" s="1"/>
  <c r="C26" i="5" s="1"/>
  <c r="B26" i="5" s="1"/>
  <c r="G40" i="4"/>
  <c r="H40" i="4" s="1"/>
  <c r="C25" i="5" s="1"/>
  <c r="B25" i="5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C27" i="6" s="1"/>
  <c r="B27" i="6" s="1"/>
  <c r="G25" i="4"/>
  <c r="H25" i="4" s="1"/>
  <c r="C26" i="6" s="1"/>
  <c r="B26" i="6" s="1"/>
  <c r="G24" i="4"/>
  <c r="H24" i="4" s="1"/>
  <c r="C25" i="6" s="1"/>
  <c r="B25" i="6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F356" i="2"/>
  <c r="F314" i="2"/>
  <c r="F257" i="2"/>
  <c r="F234" i="2"/>
  <c r="F223" i="2"/>
  <c r="F194" i="2"/>
  <c r="F174" i="2"/>
  <c r="F154" i="2"/>
  <c r="F146" i="2"/>
  <c r="F125" i="2"/>
  <c r="F88" i="2"/>
  <c r="F76" i="2"/>
  <c r="F10" i="2"/>
  <c r="F421" i="2" l="1"/>
  <c r="B9" i="6"/>
  <c r="B9" i="5"/>
  <c r="C24" i="6"/>
  <c r="B24" i="6" s="1"/>
  <c r="C21" i="5"/>
  <c r="B21" i="5" s="1"/>
  <c r="C22" i="6"/>
  <c r="B22" i="6" s="1"/>
  <c r="C23" i="6"/>
  <c r="B23" i="6" s="1"/>
  <c r="J14" i="3"/>
  <c r="J16" i="3"/>
  <c r="K16" i="3" s="1"/>
  <c r="C14" i="6" s="1"/>
  <c r="J18" i="3"/>
  <c r="K18" i="3" s="1"/>
  <c r="C16" i="6" s="1"/>
  <c r="J20" i="3"/>
  <c r="K20" i="3" s="1"/>
  <c r="C18" i="6" s="1"/>
  <c r="J22" i="3"/>
  <c r="K22" i="3" s="1"/>
  <c r="J24" i="3"/>
  <c r="K24" i="3" s="1"/>
  <c r="J26" i="3"/>
  <c r="K26" i="3" s="1"/>
  <c r="C11" i="5" s="1"/>
  <c r="J28" i="3"/>
  <c r="K28" i="3" s="1"/>
  <c r="J30" i="3"/>
  <c r="J32" i="3"/>
  <c r="K32" i="3" s="1"/>
  <c r="C17" i="5" s="1"/>
  <c r="J34" i="3"/>
  <c r="K34" i="3" s="1"/>
  <c r="C19" i="5" s="1"/>
  <c r="J36" i="3"/>
  <c r="J38" i="3"/>
  <c r="C21" i="6"/>
  <c r="B21" i="6" s="1"/>
  <c r="K36" i="3"/>
  <c r="K38" i="3"/>
  <c r="C22" i="5"/>
  <c r="B22" i="5" s="1"/>
  <c r="C23" i="5"/>
  <c r="B23" i="5" s="1"/>
  <c r="J13" i="3"/>
  <c r="K13" i="3" s="1"/>
  <c r="C11" i="6" s="1"/>
  <c r="J15" i="3"/>
  <c r="K15" i="3" s="1"/>
  <c r="J17" i="3"/>
  <c r="K17" i="3" s="1"/>
  <c r="C15" i="6" s="1"/>
  <c r="J19" i="3"/>
  <c r="K19" i="3" s="1"/>
  <c r="C17" i="6" s="1"/>
  <c r="J21" i="3"/>
  <c r="J23" i="3"/>
  <c r="K23" i="3" s="1"/>
  <c r="J25" i="3"/>
  <c r="K25" i="3" s="1"/>
  <c r="J27" i="3"/>
  <c r="J29" i="3"/>
  <c r="J31" i="3"/>
  <c r="K31" i="3" s="1"/>
  <c r="C16" i="5" s="1"/>
  <c r="J33" i="3"/>
  <c r="K33" i="3" s="1"/>
  <c r="C18" i="5" s="1"/>
  <c r="J35" i="3"/>
  <c r="K35" i="3" s="1"/>
  <c r="J37" i="3"/>
  <c r="K37" i="3" s="1"/>
  <c r="J39" i="3"/>
  <c r="K39" i="3" s="1"/>
  <c r="B11" i="6"/>
  <c r="B12" i="6"/>
  <c r="K14" i="3"/>
  <c r="C12" i="6" s="1"/>
  <c r="B14" i="6"/>
  <c r="B15" i="6"/>
  <c r="B16" i="6"/>
  <c r="B17" i="6"/>
  <c r="B18" i="6"/>
  <c r="K21" i="3"/>
  <c r="C19" i="6" s="1"/>
  <c r="B19" i="6"/>
  <c r="B11" i="5"/>
  <c r="K27" i="3"/>
  <c r="C12" i="5" s="1"/>
  <c r="B12" i="5"/>
  <c r="K29" i="3"/>
  <c r="C14" i="5" s="1"/>
  <c r="B14" i="5"/>
  <c r="K30" i="3"/>
  <c r="C15" i="5" s="1"/>
  <c r="B15" i="5"/>
  <c r="B16" i="5"/>
  <c r="B17" i="5"/>
  <c r="B18" i="5"/>
  <c r="B19" i="5"/>
  <c r="C24" i="5"/>
  <c r="B24" i="5" s="1"/>
  <c r="F423" i="2" l="1"/>
  <c r="F425" i="2" s="1"/>
  <c r="C20" i="6"/>
  <c r="C29" i="6" s="1"/>
  <c r="B28" i="6"/>
  <c r="B20" i="6" s="1"/>
  <c r="B29" i="6" s="1"/>
  <c r="B28" i="5"/>
  <c r="B20" i="5" s="1"/>
  <c r="B29" i="5" s="1"/>
  <c r="C28" i="5"/>
  <c r="C20" i="5" s="1"/>
  <c r="C29" i="5" s="1"/>
  <c r="F424" i="2" l="1"/>
</calcChain>
</file>

<file path=xl/sharedStrings.xml><?xml version="1.0" encoding="utf-8"?>
<sst xmlns="http://schemas.openxmlformats.org/spreadsheetml/2006/main" count="2551" uniqueCount="925">
  <si>
    <t>ПО ОБЪЕКТУ ХОККЕЙНАЯ АКАДЕМИЯ "АВАНГАРД"</t>
  </si>
  <si>
    <t>№    п/п</t>
  </si>
  <si>
    <t>№ ТЗ</t>
  </si>
  <si>
    <t>Наименование услуги</t>
  </si>
  <si>
    <t>Единица измерения</t>
  </si>
  <si>
    <t>Тип оплаты услуг</t>
  </si>
  <si>
    <t>ТЗ-1</t>
  </si>
  <si>
    <t>Обслуживание и ремонт системы холодоснабжения ледовых полей</t>
  </si>
  <si>
    <t>1 шт.</t>
  </si>
  <si>
    <t>Абонентская плата + Тариф</t>
  </si>
  <si>
    <t>Х</t>
  </si>
  <si>
    <t>ТЗ-1.1</t>
  </si>
  <si>
    <t>Выполнение работ по ТО и ППР оборудования</t>
  </si>
  <si>
    <t>Абонентская плата</t>
  </si>
  <si>
    <t xml:space="preserve"> Х </t>
  </si>
  <si>
    <t>ТЗ-1.2</t>
  </si>
  <si>
    <t>1 м.п.</t>
  </si>
  <si>
    <t>Тариф</t>
  </si>
  <si>
    <t>Ремонт трубопроводов ПНД коллектора  холодоснабжения ледового поля  вне поля</t>
  </si>
  <si>
    <t>Ремонт трубопроводов ПНД коллектора  холодоснабжения ледового поля  в плите</t>
  </si>
  <si>
    <t>Ремонт разъёмных соединений системы трубопроводов холодильного контура</t>
  </si>
  <si>
    <t>1 шт</t>
  </si>
  <si>
    <t>ТЗ-1.3</t>
  </si>
  <si>
    <t>ТЗ-1.3.1</t>
  </si>
  <si>
    <t>Устранение нарушений герметичности конденсаторов холодильной системы</t>
  </si>
  <si>
    <t>ТЗ-1.3.2</t>
  </si>
  <si>
    <t>1шт</t>
  </si>
  <si>
    <t>ТЗ-1.3.3</t>
  </si>
  <si>
    <t>1 кВт</t>
  </si>
  <si>
    <t>тариф</t>
  </si>
  <si>
    <t>ТЗ-1.4</t>
  </si>
  <si>
    <t>Замена драйвера управления  ЭРВ</t>
  </si>
  <si>
    <t>ТЗ-1.5</t>
  </si>
  <si>
    <t>Восстановление теплоизоляции трубопроводов</t>
  </si>
  <si>
    <t>ТЗ-1.6</t>
  </si>
  <si>
    <t>1 компл.</t>
  </si>
  <si>
    <t>ТЗ-1.7</t>
  </si>
  <si>
    <t>ТЗ-1.8</t>
  </si>
  <si>
    <t>ТЗ-1.9</t>
  </si>
  <si>
    <t>Проверка химического состава теплоносителя</t>
  </si>
  <si>
    <t>ТЗ-1.10</t>
  </si>
  <si>
    <t>Замена теплоносителя (этиленгликоль, пропиленгликоль)</t>
  </si>
  <si>
    <t>1 куб.м.</t>
  </si>
  <si>
    <t>ТЗ-1.11</t>
  </si>
  <si>
    <t>Замена масла в винтовом компрессоре</t>
  </si>
  <si>
    <t>ТЗ-1.12</t>
  </si>
  <si>
    <t>Эвакуация фреона</t>
  </si>
  <si>
    <t>1 система</t>
  </si>
  <si>
    <t>ТЗ-1.13</t>
  </si>
  <si>
    <t xml:space="preserve">Вакуумирование системы </t>
  </si>
  <si>
    <t>ТЗ-1.14</t>
  </si>
  <si>
    <t>Полная заправка системы фреоном</t>
  </si>
  <si>
    <t>ТЗ-1.15</t>
  </si>
  <si>
    <t>Проведение пневматических испытаний системы азотом холодильного контура</t>
  </si>
  <si>
    <t>ТЗ-1.16</t>
  </si>
  <si>
    <t>Проведение пневматических испытаний вторичного контура воздухом</t>
  </si>
  <si>
    <t>ТЗ-1.18</t>
  </si>
  <si>
    <t>Замена КИПиА (манометры, реле давления, реле протока, термостат и т.п.)</t>
  </si>
  <si>
    <t>ТЗ-1.19</t>
  </si>
  <si>
    <t>Установка дополнительных КИПиА  (манометры, реле давления, реле протока, термостат и т.п.)</t>
  </si>
  <si>
    <t>ТЗ-1.20</t>
  </si>
  <si>
    <t>Замена фильтрующих элементов</t>
  </si>
  <si>
    <t>ТЗ-1.23</t>
  </si>
  <si>
    <t>Замена винтового компрессора (комплекс работ)</t>
  </si>
  <si>
    <t>ТЗ-1.24</t>
  </si>
  <si>
    <t>Регулировка, настройка, корректировка параметров приборов управления</t>
  </si>
  <si>
    <t>ТЗ-2</t>
  </si>
  <si>
    <t>ТЗ-2.1</t>
  </si>
  <si>
    <t>ТЗ-2.2</t>
  </si>
  <si>
    <t xml:space="preserve">Ремонт м/к каркаса  секции бортовой системы </t>
  </si>
  <si>
    <t>ТЗ-2.3</t>
  </si>
  <si>
    <t>Демонтаж, монтаж бортовой секции</t>
  </si>
  <si>
    <t>ТЗ-2.4</t>
  </si>
  <si>
    <t>Ремонт хоккейных ворот</t>
  </si>
  <si>
    <t>ТЗ-2.5</t>
  </si>
  <si>
    <t>Ремонт скамеек запасных игроков</t>
  </si>
  <si>
    <t>ТЗ-2.6</t>
  </si>
  <si>
    <t>Демонтаж/монтаж защиты рекламы на секции  бортовой системы</t>
  </si>
  <si>
    <t>ТЗ-2.7</t>
  </si>
  <si>
    <t>Демонтаж/монтаж полотна остекления  бортовой системы</t>
  </si>
  <si>
    <t>ТЗ-2.8</t>
  </si>
  <si>
    <t>Демонтаж/монтаж клипс бортового остекления</t>
  </si>
  <si>
    <t>ТЗ-2.9</t>
  </si>
  <si>
    <t>Демонтаж/монтаж защитных козырьков</t>
  </si>
  <si>
    <t>ТЗ-2.10</t>
  </si>
  <si>
    <t>Замена элементов бортовой секции (платик, отбойная планка и т.п.)</t>
  </si>
  <si>
    <t>ТЗ-2.11</t>
  </si>
  <si>
    <t>Покраска хоккейных ворот с заменой сетки и мягкой оплетки</t>
  </si>
  <si>
    <t>1 пара</t>
  </si>
  <si>
    <t>ТЗ-2.12</t>
  </si>
  <si>
    <t>Замена заградительной сетки</t>
  </si>
  <si>
    <t>1 поле</t>
  </si>
  <si>
    <t>ТЗ-2.13</t>
  </si>
  <si>
    <t>Замена стального вкладыша в бетонной плите под хоккейные ворота</t>
  </si>
  <si>
    <t>ТЗ-2.14</t>
  </si>
  <si>
    <t>1 п.м.</t>
  </si>
  <si>
    <t>ТЗ-2.15</t>
  </si>
  <si>
    <t>Укладка подледных рекламных баннеров без подготовки места, в начале сезона.</t>
  </si>
  <si>
    <t>1 кв.м.</t>
  </si>
  <si>
    <t>ТЗ-2.16</t>
  </si>
  <si>
    <t>Укладка подледных рекламных баннеров с подготовкой места, в течение сезона.</t>
  </si>
  <si>
    <t>ТЗ-2.17</t>
  </si>
  <si>
    <t>Замена нагревательного элемента (ТЭН) в системе водоподготовки</t>
  </si>
  <si>
    <t>ТЗ-2.18</t>
  </si>
  <si>
    <t>ТЗ-2.19</t>
  </si>
  <si>
    <t>Ремонт емкостей для воды в системе водоподготовки</t>
  </si>
  <si>
    <t>ТЗ-2.20</t>
  </si>
  <si>
    <t>ТЗ-2.21</t>
  </si>
  <si>
    <t>ТЗ-2.22</t>
  </si>
  <si>
    <t>Полировка бортов,  полотен акрилового остекления</t>
  </si>
  <si>
    <t>1 кв м</t>
  </si>
  <si>
    <t>Монтаж/демонтаж покрытия Ice Comfort</t>
  </si>
  <si>
    <t>Размещение/снятие регламентных флагов над ледовой ареной</t>
  </si>
  <si>
    <t>ТЗ-3</t>
  </si>
  <si>
    <t>Обслуживание и ремонт льдозаливочных комбайнов и оборудования для обслуживания ледового поля</t>
  </si>
  <si>
    <t>ТЗ-3.1</t>
  </si>
  <si>
    <t>ТЗ-3.2</t>
  </si>
  <si>
    <t>Замена  втулки вертикального шнека</t>
  </si>
  <si>
    <t>ТЗ-3.3</t>
  </si>
  <si>
    <t>Замена пальца вертикального шнека</t>
  </si>
  <si>
    <t>ТЗ-3.4</t>
  </si>
  <si>
    <t>Замена винта-гайки регулировки ножа</t>
  </si>
  <si>
    <t>ТЗ-3.5</t>
  </si>
  <si>
    <t>Замена гидравлического шланга</t>
  </si>
  <si>
    <t>ТЗ-3.6</t>
  </si>
  <si>
    <t>Замена бортовой щетки</t>
  </si>
  <si>
    <t>ТЗ-3.7</t>
  </si>
  <si>
    <t>Замена распределительного полотенца</t>
  </si>
  <si>
    <t>ТЗ-3.8</t>
  </si>
  <si>
    <t>Замена крыльчатки водяного насоса</t>
  </si>
  <si>
    <t>ТЗ-3.9</t>
  </si>
  <si>
    <t>Замена свечи зажигания</t>
  </si>
  <si>
    <t>ТЗ-3.10</t>
  </si>
  <si>
    <t>ТЗ-4</t>
  </si>
  <si>
    <t>Обслуживание и ремонт системы вентиляции и кондиционирования</t>
  </si>
  <si>
    <t>ТЗ-4.1</t>
  </si>
  <si>
    <t>ТЗ-4.2</t>
  </si>
  <si>
    <t>Восстановление теплоизоляции воздуховодов</t>
  </si>
  <si>
    <t>1  п.м.</t>
  </si>
  <si>
    <t>ТЗ-4.3</t>
  </si>
  <si>
    <t>Ремонт воздуховодов</t>
  </si>
  <si>
    <t>ТЗ-4.4</t>
  </si>
  <si>
    <t>Демонтаж/монтаж электродвигателя</t>
  </si>
  <si>
    <t>Замена обмоток электродвизателя</t>
  </si>
  <si>
    <t>ТЗ-4.5</t>
  </si>
  <si>
    <t>Замена приводов воздушных заслонок</t>
  </si>
  <si>
    <t>ТЗ-4.6</t>
  </si>
  <si>
    <t>ТЗ-4.7</t>
  </si>
  <si>
    <t>Замена декоративных решеток и диффузоров</t>
  </si>
  <si>
    <t>ТЗ-4.8</t>
  </si>
  <si>
    <t>ТЗ-4.9</t>
  </si>
  <si>
    <t>ТЗ-4.10</t>
  </si>
  <si>
    <t>Замена дренажных насосов сплит-систем, кассетных фанкойлов</t>
  </si>
  <si>
    <t>ТЗ-4.11</t>
  </si>
  <si>
    <t>Ремонт фреоновых магистралей сплит-систем</t>
  </si>
  <si>
    <t>ТЗ-4.12</t>
  </si>
  <si>
    <t>ТЗ-4.13</t>
  </si>
  <si>
    <t>Замена пульта управления тепловой завесы</t>
  </si>
  <si>
    <t>ТЗ-4.14</t>
  </si>
  <si>
    <t>Промывка пластинчатых теплообменников с разборкой и заменой уплотнителей</t>
  </si>
  <si>
    <t>ТЗ-4.15</t>
  </si>
  <si>
    <t>ТЗ-4.16</t>
  </si>
  <si>
    <t>Замена масла в спиральных компрессорах ХМ3, ХМ4, ХМ5</t>
  </si>
  <si>
    <t>1 установка</t>
  </si>
  <si>
    <t>ТЗ-4.17</t>
  </si>
  <si>
    <t>Балансировка рабочего колеса вентилятора</t>
  </si>
  <si>
    <t>ТЗ-4.18</t>
  </si>
  <si>
    <t>Монтаж сплит-системы</t>
  </si>
  <si>
    <t>ТЗ-4.19</t>
  </si>
  <si>
    <t xml:space="preserve">Монтаж фреоновой трассы </t>
  </si>
  <si>
    <t>ТЗ-4.20</t>
  </si>
  <si>
    <t>Монтаж фанкойла (комплекс работ с подключением к трубопроводу)</t>
  </si>
  <si>
    <t>ТЗ-4.21</t>
  </si>
  <si>
    <t>Прокладка трубопровода холодоснабжения</t>
  </si>
  <si>
    <t>ТЗ-4.22</t>
  </si>
  <si>
    <t>Ремонт частотного преобразователя</t>
  </si>
  <si>
    <t>ТЗ-4.23</t>
  </si>
  <si>
    <t>Замена частотного преобразователя</t>
  </si>
  <si>
    <t xml:space="preserve">1 шт. </t>
  </si>
  <si>
    <t>ТЗ-5</t>
  </si>
  <si>
    <t>Обслуживание и ремонт сетей и систем электроснабжения</t>
  </si>
  <si>
    <t>ТЗ-5.1</t>
  </si>
  <si>
    <t>ТЗ-5.2</t>
  </si>
  <si>
    <t xml:space="preserve">Замена силовых автоматических выключателей </t>
  </si>
  <si>
    <t>ТЗ-5.3</t>
  </si>
  <si>
    <t>Установка дополнительных автоматических выключателей</t>
  </si>
  <si>
    <t>ТЗ-5.4</t>
  </si>
  <si>
    <t>Замена устройств АВР</t>
  </si>
  <si>
    <t>ТЗ-5.5</t>
  </si>
  <si>
    <t>Замена неисправных конденсаторов в УКРМ</t>
  </si>
  <si>
    <t>ТЗ-5.6</t>
  </si>
  <si>
    <t>Замена контроллера, драйвера, блока питания на высоте до 3 м.</t>
  </si>
  <si>
    <t>ТЗ-5.7</t>
  </si>
  <si>
    <t>Замена пускорегулирующей аппаратуры (контакторы, реле, контроллеры)</t>
  </si>
  <si>
    <t>ТЗ-5.8</t>
  </si>
  <si>
    <t>Установка пускорегулирующей аппаратуры (контакторы, реле, контроллеры)</t>
  </si>
  <si>
    <t>ТЗ-5.9</t>
  </si>
  <si>
    <t>Замена АКБ в ИБП</t>
  </si>
  <si>
    <t>ТЗ-5.10</t>
  </si>
  <si>
    <t>Монтаж/демонтаж силовых шкафов</t>
  </si>
  <si>
    <t>ТЗ-5.11</t>
  </si>
  <si>
    <t>Расключение пукорегулирующей аппаратуры (во вновь монтируемых шкафах)</t>
  </si>
  <si>
    <t>1 ед.</t>
  </si>
  <si>
    <t>ТЗ-5.12</t>
  </si>
  <si>
    <t>Установка кабельных муфт воздушных</t>
  </si>
  <si>
    <t>ТЗ-5.13</t>
  </si>
  <si>
    <t>Установка кабельных муфт в грунте</t>
  </si>
  <si>
    <t>ТЗ-5.14</t>
  </si>
  <si>
    <t>Прокладка силового кабеля от 16 кв.мм до 120 кв.мм открытым способом</t>
  </si>
  <si>
    <t>ТЗ-5.15</t>
  </si>
  <si>
    <t>Прокладка силового кабеля от 16 кв.мм до 120 кв.мм в грунте</t>
  </si>
  <si>
    <t>ТЗ-5.16</t>
  </si>
  <si>
    <t>Поиск кабельной трассы, обрыва кабеля</t>
  </si>
  <si>
    <t>ТЗ-5.17</t>
  </si>
  <si>
    <t>Монтаж кабельных лотков до 200 мм</t>
  </si>
  <si>
    <t>ТЗ-5.18</t>
  </si>
  <si>
    <t>Монтаж кабельных лотков от 200 мм до 400 мм</t>
  </si>
  <si>
    <t>ТЗ-5.19</t>
  </si>
  <si>
    <t>Устройство кабельных проходок</t>
  </si>
  <si>
    <t>ТЗ-6</t>
  </si>
  <si>
    <t>Обслуживание и ремонт наружных электрических сетей освещения</t>
  </si>
  <si>
    <t>ТЗ-6.1</t>
  </si>
  <si>
    <t>ТЗ-6.2</t>
  </si>
  <si>
    <t>Ремонт опоры (фундамент, крепление)</t>
  </si>
  <si>
    <t>ТЗ-6.3</t>
  </si>
  <si>
    <t>Замена сгоревших МГЛ</t>
  </si>
  <si>
    <t>ТЗ-6.4</t>
  </si>
  <si>
    <t>Замена неисправного светильника на опоре</t>
  </si>
  <si>
    <t>ТЗ-6.5</t>
  </si>
  <si>
    <t>Замена неисправного светильника на фасаде</t>
  </si>
  <si>
    <t>ТЗ-6.6</t>
  </si>
  <si>
    <t>Замена автоматических выключателей, пускорегулирующей аппаратуры</t>
  </si>
  <si>
    <t>ТЗ-7</t>
  </si>
  <si>
    <t>Обслуживание и ремонт сетей электрообеспечения потребителей (380В, 220В, 24В, 12В, от вводных распределительных устройств до конечных потребителей, включая розетки)</t>
  </si>
  <si>
    <t>ТЗ-7.1</t>
  </si>
  <si>
    <t>ТЗ-7.2</t>
  </si>
  <si>
    <t>Установка дополнительных накладных розеток, выключателей  (без прокладки кабеля)</t>
  </si>
  <si>
    <t>ТЗ-7.3</t>
  </si>
  <si>
    <t>Установка дополнительных скрытых розеток, выключателей   (без прокладки кабеля)</t>
  </si>
  <si>
    <t>ТЗ-7.4</t>
  </si>
  <si>
    <t>Замена неисправных розеток, выключателей</t>
  </si>
  <si>
    <t>ТЗ-7.5</t>
  </si>
  <si>
    <t>Замена тепловых реле, терморегуляторов</t>
  </si>
  <si>
    <t>ТЗ-7.6</t>
  </si>
  <si>
    <t>Прокладка силового кабеля до 16 кв.мм открытым способом</t>
  </si>
  <si>
    <t>ТЗ-7.7</t>
  </si>
  <si>
    <t>Прокладка силового кабеля до 16 кв.мм скрытым способом</t>
  </si>
  <si>
    <t>ТЗ-7.8</t>
  </si>
  <si>
    <t>Прокладка кабельного канала</t>
  </si>
  <si>
    <t>ТЗ-7.9</t>
  </si>
  <si>
    <t>Установка дополнительных светильников на высоте до 3 м</t>
  </si>
  <si>
    <t>ТЗ-7.10</t>
  </si>
  <si>
    <t>Установка дополнительных светильников на высоте от 3 м до 6 м</t>
  </si>
  <si>
    <t>ТЗ-7.11</t>
  </si>
  <si>
    <t>Установка дополнительных светильников на высоте свыше 6 м</t>
  </si>
  <si>
    <t>ТЗ-7.12</t>
  </si>
  <si>
    <t>Замена не исправных и поврежденных светильников на высоте до 3 м</t>
  </si>
  <si>
    <t>ТЗ-7.13</t>
  </si>
  <si>
    <t>Замена не исправных и поврежденных светильников на высоте от 3 до 6 м</t>
  </si>
  <si>
    <t>ТЗ-7.14</t>
  </si>
  <si>
    <t>Замена не исправных и поврежденных светильников на высоте свыше 6 м</t>
  </si>
  <si>
    <t>ТЗ-7.15</t>
  </si>
  <si>
    <t>Диагностика технического состояния оборудования (поиск неисправностей)</t>
  </si>
  <si>
    <t>ТЗ-7.16</t>
  </si>
  <si>
    <t>Ремонт бытового оборудования (замена ТЭН, пускорегулирующей аппаратуры, контактных групп и т.п.)</t>
  </si>
  <si>
    <t>ТЗ-7.17</t>
  </si>
  <si>
    <t>Ремонт светильников общего назначения</t>
  </si>
  <si>
    <t>ТЗ-7.18</t>
  </si>
  <si>
    <t>Ремонт светильников спортивного освещения</t>
  </si>
  <si>
    <t>ТЗ-7.19</t>
  </si>
  <si>
    <t>ТЗ-8</t>
  </si>
  <si>
    <t>Обслуживание и ремонт системы холодного и горячего водоснабжения</t>
  </si>
  <si>
    <t>ТЗ-8.1</t>
  </si>
  <si>
    <t>ТЗ-8.2</t>
  </si>
  <si>
    <t>Замена  душевых приборов (лейка, штанга, кронштейн)</t>
  </si>
  <si>
    <t>ТЗ-8.3</t>
  </si>
  <si>
    <t>Ремонт смесителей</t>
  </si>
  <si>
    <t>ТЗ-8.4</t>
  </si>
  <si>
    <t>Замена смесителей</t>
  </si>
  <si>
    <t>ТЗ-8.5</t>
  </si>
  <si>
    <t>ТЗ-8.6</t>
  </si>
  <si>
    <t>ТЗ-8.7</t>
  </si>
  <si>
    <t>ТЗ-8.8</t>
  </si>
  <si>
    <t>Замена гибкого присоединения или подводки к сантехническим устройствам</t>
  </si>
  <si>
    <t>ТЗ-8.9</t>
  </si>
  <si>
    <t>Замена, ремонт бойлера для воды</t>
  </si>
  <si>
    <t>ТЗ-8.10</t>
  </si>
  <si>
    <t>ТЗ-8.11</t>
  </si>
  <si>
    <t>Установка дополнительных фильтров для воды</t>
  </si>
  <si>
    <t>ТЗ-8.12</t>
  </si>
  <si>
    <t>Замена или прокладка новой водопроводной трубы по зданию (полипропилен)</t>
  </si>
  <si>
    <t>ТЗ-8.13</t>
  </si>
  <si>
    <t>Отогрев и размораживание систем водопровода</t>
  </si>
  <si>
    <t>ТЗ-8.14</t>
  </si>
  <si>
    <t>ТЗ-9</t>
  </si>
  <si>
    <t>Обслуживание и ремонт тепловых сетей, приборов и оборудования системы теплоснабжения</t>
  </si>
  <si>
    <t>ТЗ-9.1</t>
  </si>
  <si>
    <t>ТЗ-9.2</t>
  </si>
  <si>
    <t>Ремонт циркуляционного насоса</t>
  </si>
  <si>
    <t>ТЗ-9.3</t>
  </si>
  <si>
    <t>Замена циркуляционного насоса</t>
  </si>
  <si>
    <t>ТЗ-9.4</t>
  </si>
  <si>
    <t>ТЗ-9.5</t>
  </si>
  <si>
    <t>ТЗ-9.6</t>
  </si>
  <si>
    <t>Замена термостатического элемента</t>
  </si>
  <si>
    <t>ТЗ-9.7</t>
  </si>
  <si>
    <t>ТЗ-9.8</t>
  </si>
  <si>
    <t>ТЗ-9.9</t>
  </si>
  <si>
    <t>Ремонт системы встроенного отопления («теплый пол»)</t>
  </si>
  <si>
    <t>ТЗ-9.10</t>
  </si>
  <si>
    <t>ТЗ-9.11</t>
  </si>
  <si>
    <t>Замена нагревательных элементов (ТЭНов)</t>
  </si>
  <si>
    <t>ТЗ-10</t>
  </si>
  <si>
    <t>Обслуживание и ремонт оборудования ливневой канализации здания и наружных сетей</t>
  </si>
  <si>
    <t>ТЗ-10.1</t>
  </si>
  <si>
    <t>ТЗ-10.2</t>
  </si>
  <si>
    <t>Замена дренажного насоса</t>
  </si>
  <si>
    <t>ТЗ-10.3</t>
  </si>
  <si>
    <t>Ремонт водосточных воронок</t>
  </si>
  <si>
    <t>ТЗ-10.4</t>
  </si>
  <si>
    <t>Замена, прокладка  трубопроводов  (наружняя)</t>
  </si>
  <si>
    <t>ТЗ-10.5</t>
  </si>
  <si>
    <t xml:space="preserve">Аварийная откачка ливневых вод </t>
  </si>
  <si>
    <t>ТЗ-10.6</t>
  </si>
  <si>
    <t>Замена неисправных решеток ливневого колодца</t>
  </si>
  <si>
    <t>ТЗ-10.7</t>
  </si>
  <si>
    <t xml:space="preserve">Замена водопропускных ливневых лотков </t>
  </si>
  <si>
    <t>ТЗ-10.8</t>
  </si>
  <si>
    <t xml:space="preserve">Ремонт водопропускных ливневых лотков </t>
  </si>
  <si>
    <t>ТЗ-10.9</t>
  </si>
  <si>
    <t>Прочистка трубопроводов системы ливневой канализации и наружных сетей от засоров свыше Ду110</t>
  </si>
  <si>
    <t>ТЗ-11</t>
  </si>
  <si>
    <t>ТЗ-11.1</t>
  </si>
  <si>
    <t>ТЗ-11.2</t>
  </si>
  <si>
    <t>Отогрев и размораживание трубопроводов, элементов и устройств систем хозяйственно-бытовой канализации</t>
  </si>
  <si>
    <t>ТЗ-11.3</t>
  </si>
  <si>
    <t>Очистка хозяйственно-бытовой канализации</t>
  </si>
  <si>
    <t>ТЗ-11.3.1</t>
  </si>
  <si>
    <t>Прочистка трубопроводов системы хозяйственно-бытовой канализации от засоров до Ду110</t>
  </si>
  <si>
    <t>ТЗ-11.3.2</t>
  </si>
  <si>
    <t>Прочистка узлов системы хозяйственно-бытовой канализации от засоров (сифоны)</t>
  </si>
  <si>
    <t>ТЗ-11.3.3</t>
  </si>
  <si>
    <t>Очистка жироуловителей</t>
  </si>
  <si>
    <t>ТЗ-11.4</t>
  </si>
  <si>
    <t>Замена или прокладка линии канализации по зданию</t>
  </si>
  <si>
    <t>ТЗ-11.5</t>
  </si>
  <si>
    <t>Замена раковины</t>
  </si>
  <si>
    <t>ТЗ-11.6</t>
  </si>
  <si>
    <t>Ремонт душевого поддона</t>
  </si>
  <si>
    <t>ТЗ-11.7</t>
  </si>
  <si>
    <t>Замена душевого поддона</t>
  </si>
  <si>
    <t>ТЗ-11.8</t>
  </si>
  <si>
    <t>Замена арматуры бачка</t>
  </si>
  <si>
    <t>ТЗ-11.9</t>
  </si>
  <si>
    <t>Замена бачка</t>
  </si>
  <si>
    <t>ТЗ-11.10</t>
  </si>
  <si>
    <t>Замена унитаза</t>
  </si>
  <si>
    <t>ТЗ-11.11</t>
  </si>
  <si>
    <t>Замена писсуара</t>
  </si>
  <si>
    <t>ТЗ-11.12</t>
  </si>
  <si>
    <t>Замена системы смыва писсуара</t>
  </si>
  <si>
    <t>ТЗ-11.13</t>
  </si>
  <si>
    <t>Замена крышки унитаза</t>
  </si>
  <si>
    <t>ТЗ-11.14</t>
  </si>
  <si>
    <t>ТЗ-11.15</t>
  </si>
  <si>
    <t>ТЗ-12</t>
  </si>
  <si>
    <t>Обслуживание и ремонт автоматизированной системы диспетчерского управления</t>
  </si>
  <si>
    <t>ТЗ-12.1</t>
  </si>
  <si>
    <t>ТЗ-12.2</t>
  </si>
  <si>
    <t>Замена АКБ в щитах диспетчеризации</t>
  </si>
  <si>
    <t>ТЗ-12.3</t>
  </si>
  <si>
    <t>Замена блоков расширения, контроллеров</t>
  </si>
  <si>
    <t>ТЗ-12.4</t>
  </si>
  <si>
    <t>Замена кулера в щитах диспетчеризации</t>
  </si>
  <si>
    <t>ТЗ-12.5</t>
  </si>
  <si>
    <t>Прокладка дополнительных линий связи, управления</t>
  </si>
  <si>
    <t>ТЗ-12.6</t>
  </si>
  <si>
    <t xml:space="preserve">Настройка программного обеспечения </t>
  </si>
  <si>
    <t>1 устройство</t>
  </si>
  <si>
    <t>ТЗ-12.7</t>
  </si>
  <si>
    <t>Замена КИПиА (электронные датчики температуры, давления и т.п.)</t>
  </si>
  <si>
    <t>ТЗ-13</t>
  </si>
  <si>
    <t>Обслуживание и ремонт мебели</t>
  </si>
  <si>
    <t>ТЗ-13.1</t>
  </si>
  <si>
    <t>ТЗ-13.2</t>
  </si>
  <si>
    <t>ТЗ-13.3</t>
  </si>
  <si>
    <t>ТЗ-13.4</t>
  </si>
  <si>
    <t>ТЗ-13.5</t>
  </si>
  <si>
    <t>ТЗ-13.6</t>
  </si>
  <si>
    <t>Регулировка мебели</t>
  </si>
  <si>
    <t>ТЗ-14</t>
  </si>
  <si>
    <t>Обслуживание и ремонт технологического оборудования прачечной</t>
  </si>
  <si>
    <t>ТЗ-14.1</t>
  </si>
  <si>
    <t>Удаление накипи, чистка барабана специальными средствами</t>
  </si>
  <si>
    <t>ТЗ-14.2</t>
  </si>
  <si>
    <t>Очистка дозатора моющего средства</t>
  </si>
  <si>
    <t>ТЗ-14.3</t>
  </si>
  <si>
    <t>Чистка фильтра сливного насоса</t>
  </si>
  <si>
    <t>ТЗ-14.4</t>
  </si>
  <si>
    <t>Очистка наливных шлангов и фильтров клапанов</t>
  </si>
  <si>
    <t>ТЗ-14.5</t>
  </si>
  <si>
    <t>Замена ТЭН на сушильных машинах</t>
  </si>
  <si>
    <t>ТЗ-14.6</t>
  </si>
  <si>
    <t>ТЗ-14.7</t>
  </si>
  <si>
    <t>Замена деталей (сальники, уплотнени, подшипники, приводные ремни)</t>
  </si>
  <si>
    <t>ТЗ-15</t>
  </si>
  <si>
    <t>Обслуживание и ремонт системы заземления и молниезащиты</t>
  </si>
  <si>
    <t>ТЗ-15.1</t>
  </si>
  <si>
    <t>Ремонт Молниеприемной сетки по крыше здания (выполнена оцинкованной катанкой д. 8 мм, размер ячеи 10 х10 м)</t>
  </si>
  <si>
    <t>ТЗ-15.2</t>
  </si>
  <si>
    <t>Протяжка резьбовых соединений, проверка целостности/прочности сварных швов</t>
  </si>
  <si>
    <t xml:space="preserve">1 система </t>
  </si>
  <si>
    <t>ТЗ-15.3</t>
  </si>
  <si>
    <t>Измерение переходных сопротивлений, сопротивлений растекания на землю заземляющего устройства, тест молниеприемника</t>
  </si>
  <si>
    <t>ТЗ-15.4</t>
  </si>
  <si>
    <t>Защита от коррозии</t>
  </si>
  <si>
    <t>ТЗ-16</t>
  </si>
  <si>
    <t>Обслуживание и ремонт кровли</t>
  </si>
  <si>
    <t>ТЗ-16.1</t>
  </si>
  <si>
    <t>Ремонт кровли здания</t>
  </si>
  <si>
    <t>1 кв.м</t>
  </si>
  <si>
    <t>ТЗ-16.2</t>
  </si>
  <si>
    <t>Очистка кровли от снега</t>
  </si>
  <si>
    <t>ТЗ-16.3</t>
  </si>
  <si>
    <t>Очистка кровли от мусора</t>
  </si>
  <si>
    <t>ТЗ-17</t>
  </si>
  <si>
    <t>Обслуживание и ремонт оборудования прилегающей территории (ограждения, бордюры, асфальто-бетонное покрытие, площадки)</t>
  </si>
  <si>
    <t>ТЗ-17.1</t>
  </si>
  <si>
    <t>Окрашивание защитными грунтами, красками или лаками металлических конструкций, зданий и сооружений для предохранения от коррозии</t>
  </si>
  <si>
    <t>ТЗ-17.2</t>
  </si>
  <si>
    <t>Ремонт покрытия универсальных уличных спортивных площадок</t>
  </si>
  <si>
    <t>ТЗ-17.3</t>
  </si>
  <si>
    <t>Ремонт тротуарной плитки</t>
  </si>
  <si>
    <t>ТЗ-17.4</t>
  </si>
  <si>
    <t>Ремонт ограждений</t>
  </si>
  <si>
    <t>ТЗ-17.5</t>
  </si>
  <si>
    <t>Ремонт асфальтобетонного покрытия</t>
  </si>
  <si>
    <t>ТЗ-17.6</t>
  </si>
  <si>
    <t>Ремонт (замена) бортового камня</t>
  </si>
  <si>
    <t>ТЗ-17.7</t>
  </si>
  <si>
    <t>Ремонт декоративного покрытия подпорных стен</t>
  </si>
  <si>
    <t>ТЗ-17.8</t>
  </si>
  <si>
    <t>Ремонт, замена дорожных знаков и указателей</t>
  </si>
  <si>
    <t>ТЗ-17.9</t>
  </si>
  <si>
    <t>Ремонт конструктивных элементов универсальных уличных спортивных площадок</t>
  </si>
  <si>
    <t>ТЗ-18</t>
  </si>
  <si>
    <t>Обслуживание и ремонт системы кабельного телевидения</t>
  </si>
  <si>
    <t>ТЗ-18.1</t>
  </si>
  <si>
    <t>Поиск и устранение мест повреждений в случае потери TV сигнала</t>
  </si>
  <si>
    <t>ТЗ-18.2</t>
  </si>
  <si>
    <t>Замена (прокладка новой) линии антенного кабеля по лоткам (стоякам)</t>
  </si>
  <si>
    <t>ТЗ-18.3</t>
  </si>
  <si>
    <t>Монтаж кабельного канала,  подвод антенного кабеля к ТВ приемнику</t>
  </si>
  <si>
    <t>ТЗ-18.4</t>
  </si>
  <si>
    <t xml:space="preserve">Монтаж телевизионной розетки </t>
  </si>
  <si>
    <t>ТЗ-18.5</t>
  </si>
  <si>
    <t>Монтаж настенного (потолочного) кронштейна под ТВ приемник</t>
  </si>
  <si>
    <t>ТЗ-18.6</t>
  </si>
  <si>
    <t>Замена делителя, ответвителя, усилителя  ТВ сигнала, точки доступа</t>
  </si>
  <si>
    <t>ТЗ-18.7</t>
  </si>
  <si>
    <t>Монтаж делителя, ответвителя, усилителя  ТВ сигнала, точки доступа</t>
  </si>
  <si>
    <t>ТЗ-18.8</t>
  </si>
  <si>
    <t>Проверка качества TV сигнала в оконечных устройствах</t>
  </si>
  <si>
    <t>ТЗ-19</t>
  </si>
  <si>
    <t>Обслуживание и ремонт технологического и холодильного оборудования пищеблока</t>
  </si>
  <si>
    <t>ТЗ-19.1</t>
  </si>
  <si>
    <t>ТЗ-19.2</t>
  </si>
  <si>
    <t>Замена вентилятора конденсатора, испарителя</t>
  </si>
  <si>
    <t>ТЗ-19.3</t>
  </si>
  <si>
    <t>Замена фильтра фильтра-осушителя систем охлаждения</t>
  </si>
  <si>
    <t>ТЗ-19.4</t>
  </si>
  <si>
    <t>Замена ТЭН автоматической оттайки</t>
  </si>
  <si>
    <t>ТЗ-19.5</t>
  </si>
  <si>
    <t>Замена уплотнения дверей морозильных камер и шкафов.</t>
  </si>
  <si>
    <t>ТЗ-19.6</t>
  </si>
  <si>
    <t>Замена приборов освещения в морозильных камерах и шкафах</t>
  </si>
  <si>
    <t>ТЗ-19.7</t>
  </si>
  <si>
    <t>Замена автоматического выключателя, контактора в  цепи питания</t>
  </si>
  <si>
    <t>ТЗ-19.8</t>
  </si>
  <si>
    <t>Замена контроллера управления холодильных камер и шкафов</t>
  </si>
  <si>
    <t>ТЗ-19.9</t>
  </si>
  <si>
    <t>Замена конденсатора, испарителя</t>
  </si>
  <si>
    <t>ТЗ-19.10</t>
  </si>
  <si>
    <t>Замена компрессора</t>
  </si>
  <si>
    <t>ТЗ-19.11</t>
  </si>
  <si>
    <t>Замена греющего кабеля обогрева дверей холодильных камер</t>
  </si>
  <si>
    <t>ТЗ-19.12</t>
  </si>
  <si>
    <t>Замена замков на холодильных камерах и шкафах</t>
  </si>
  <si>
    <t>ТЗ-19.13</t>
  </si>
  <si>
    <t>Замена нагревательного элемента слива с дренажа в холодильных камерах и шкафах</t>
  </si>
  <si>
    <t>ТЗ-19.14</t>
  </si>
  <si>
    <t>Замена редуктора измельчителя льда</t>
  </si>
  <si>
    <t>ТЗ-19.15</t>
  </si>
  <si>
    <t>Замена сетевой кнопки</t>
  </si>
  <si>
    <t>ТЗ-19.16</t>
  </si>
  <si>
    <t xml:space="preserve">Замена нагревательного элемента электроплиты </t>
  </si>
  <si>
    <t>ТЗ-19.17</t>
  </si>
  <si>
    <t xml:space="preserve">Замена термостата </t>
  </si>
  <si>
    <t>ТЗ-19.18</t>
  </si>
  <si>
    <t>Замена нагревательного элемента электрокотла</t>
  </si>
  <si>
    <t>ТЗ-19.19</t>
  </si>
  <si>
    <t>Замена терморегуляторов на электроплите</t>
  </si>
  <si>
    <t>ТЗ-19.20</t>
  </si>
  <si>
    <t xml:space="preserve">Замена концевых выключателей </t>
  </si>
  <si>
    <t>ТЗ-19.21</t>
  </si>
  <si>
    <t>Замена нагревательного элемента пароконвектомата</t>
  </si>
  <si>
    <t>ТЗ-19.22</t>
  </si>
  <si>
    <t>Замена нагревательного элемента на прилавке для подогрева</t>
  </si>
  <si>
    <t>ТЗ-19.23</t>
  </si>
  <si>
    <t>Замена приводных ремней</t>
  </si>
  <si>
    <t>ТЗ-19.24</t>
  </si>
  <si>
    <t xml:space="preserve">Замена режущих элементов электрическаой  мясорубки </t>
  </si>
  <si>
    <t>ТЗ-19.25</t>
  </si>
  <si>
    <t>Замена фрезы мясорыхлительной машины</t>
  </si>
  <si>
    <t>ТЗ-19.26</t>
  </si>
  <si>
    <t xml:space="preserve">Замена двигателя на овощерезательной машине </t>
  </si>
  <si>
    <t>ТЗ-19.27</t>
  </si>
  <si>
    <t>Замена кассет котломоечной машины К 990 Е</t>
  </si>
  <si>
    <t>ТЗ-19.28</t>
  </si>
  <si>
    <t>Замена распылителей на котломоечной машине К 990 Е</t>
  </si>
  <si>
    <t>ТЗ-19.29</t>
  </si>
  <si>
    <t>Замена переливного патрубка на  котломоечной машине К 990 Е</t>
  </si>
  <si>
    <t>ТЗ-19.30</t>
  </si>
  <si>
    <t>Замена подпорного насоса котломоечной машины К 990 Е</t>
  </si>
  <si>
    <t>ТЗ-19.31</t>
  </si>
  <si>
    <t>Замена образивного диска на картофелечеочистительной машине PPN 10/M</t>
  </si>
  <si>
    <t>ТЗ-19.32</t>
  </si>
  <si>
    <t>Замена блока управления</t>
  </si>
  <si>
    <t>ТЗ-19.33</t>
  </si>
  <si>
    <t>Замена дисков на овощерезательной машине CL 50</t>
  </si>
  <si>
    <t>ТЗ-19.34</t>
  </si>
  <si>
    <t>Ремонт механического кухонного оборудования (миксеры, мясорубки, моечные машины и т.п.)</t>
  </si>
  <si>
    <t>ТЗ-19.35</t>
  </si>
  <si>
    <t>Ремонт теплового кухонного оборудования (печи, жарочные шкафы, пароконвектоматы и т.п.)</t>
  </si>
  <si>
    <t>ТЗ-20</t>
  </si>
  <si>
    <t>Обслуживание и ремонт системы электрочасификации</t>
  </si>
  <si>
    <t>ТЗ-20.1</t>
  </si>
  <si>
    <t>Замена (прокладка новой) линии UTP кабеля по лоткам (стоякам)</t>
  </si>
  <si>
    <t>ТЗ-20.2</t>
  </si>
  <si>
    <t>Монтаж кабельного канала,  подвод UTP кабеля к вторичным часам</t>
  </si>
  <si>
    <t>ТЗ-20.3</t>
  </si>
  <si>
    <t>Монтаж вторичных часов</t>
  </si>
  <si>
    <t>ТЗ-21</t>
  </si>
  <si>
    <t>Обслуживание и ремонт системы подъёма флагов и разделительной шторы игрового зала</t>
  </si>
  <si>
    <t>ТЗ-21.1</t>
  </si>
  <si>
    <t>ТЗ-21.2</t>
  </si>
  <si>
    <t>Ремонт редуктора лебедки</t>
  </si>
  <si>
    <t>ТЗ-21.3</t>
  </si>
  <si>
    <t>Замена троса, роликов</t>
  </si>
  <si>
    <t>ТЗ-21.4</t>
  </si>
  <si>
    <t>Замена элементов щита управления</t>
  </si>
  <si>
    <t>ТЗ-22</t>
  </si>
  <si>
    <t>Обслуживание и ремонт оборудования лифтов для перевозки людей</t>
  </si>
  <si>
    <t>ТЗ-23</t>
  </si>
  <si>
    <t>Обслуживание и ремонт оборудования подъемников для перевозки грузов</t>
  </si>
  <si>
    <t>ТЗ-24</t>
  </si>
  <si>
    <t>Обслуживание и ремонт внутренней телефонной связи</t>
  </si>
  <si>
    <t>ТЗ-25</t>
  </si>
  <si>
    <t>Обслуживание и ремонт оборудования сауны</t>
  </si>
  <si>
    <t>Абонентская плата +  Тариф</t>
  </si>
  <si>
    <t>ТЗ-25.1</t>
  </si>
  <si>
    <t>ТЗ-25.2</t>
  </si>
  <si>
    <t>Замена ТЭН электропечи</t>
  </si>
  <si>
    <t>ТЗ-25.3</t>
  </si>
  <si>
    <t>Замена ТЭН парогенератора</t>
  </si>
  <si>
    <t>ТЗ-25.4</t>
  </si>
  <si>
    <t xml:space="preserve">Замена датчика температуры </t>
  </si>
  <si>
    <t>ТЗ-25.5</t>
  </si>
  <si>
    <t>ТЗ-26</t>
  </si>
  <si>
    <t>Обслуживание и ремонт оборудования бассейна</t>
  </si>
  <si>
    <t>ТЗ-26.1</t>
  </si>
  <si>
    <t>Ремонт, замена запорной и отсекающей арматуры системы фильтрации</t>
  </si>
  <si>
    <t>ТЗ-26.2</t>
  </si>
  <si>
    <t>Прочистка трубопроводов и узлов системы от засоров</t>
  </si>
  <si>
    <t>ТЗ-26.3</t>
  </si>
  <si>
    <t>ТЗ-26.4</t>
  </si>
  <si>
    <t>ТЗ-26.5</t>
  </si>
  <si>
    <t>ТЗ-26.6</t>
  </si>
  <si>
    <t>Ремонт, замена  коммутационных аппаратов (автоматических выключателей, магнитных пускателей и т.п.) обслуживающих систему водоподготовки</t>
  </si>
  <si>
    <t>ТЗ-26.7</t>
  </si>
  <si>
    <t>Замена песковой засыпки в фильтрующей установке</t>
  </si>
  <si>
    <t>ТЗ-26.8</t>
  </si>
  <si>
    <t>Замена УФ-лампы в установке обеззараживания воды</t>
  </si>
  <si>
    <t>ТЗ-27</t>
  </si>
  <si>
    <t>Обслуживание и ремонт спортивного оборудования и тренажеров</t>
  </si>
  <si>
    <t>ТЗ-27.1</t>
  </si>
  <si>
    <t>ТЗ-27.2</t>
  </si>
  <si>
    <t>ТЗ-27.3</t>
  </si>
  <si>
    <t>ТЗ-27.4</t>
  </si>
  <si>
    <t>ТЗ-27.5</t>
  </si>
  <si>
    <t>ТЗ-27.6</t>
  </si>
  <si>
    <t>Замена электронных блоков</t>
  </si>
  <si>
    <t>ТЗ-28</t>
  </si>
  <si>
    <t>Обслуживание и ремонт помещений, фасадной части зданий</t>
  </si>
  <si>
    <t>ТЗ-28.1</t>
  </si>
  <si>
    <t>ТЗ-28.2</t>
  </si>
  <si>
    <t>Демонтаж напольных покрытий (паркет, линолеум, керамическая плитка, спортивные покрытия)</t>
  </si>
  <si>
    <t>ТЗ-28.3</t>
  </si>
  <si>
    <t>Укладка напольных покрытий  (паркет, линолеум, керамическая плитка, спортивные покрытия)</t>
  </si>
  <si>
    <t>ТЗ-28.4</t>
  </si>
  <si>
    <t>Демонтаж бетонной стяжки пола</t>
  </si>
  <si>
    <t>ТЗ-28.5</t>
  </si>
  <si>
    <t>Устройство бетонной стяжки пола</t>
  </si>
  <si>
    <t>ТЗ-28.6</t>
  </si>
  <si>
    <t>ТЗ-28.7</t>
  </si>
  <si>
    <t>ТЗ-28.8</t>
  </si>
  <si>
    <t>ТЗ-28.9</t>
  </si>
  <si>
    <t>Покрытие стен керамической плиткой</t>
  </si>
  <si>
    <t>ТЗ-28.10</t>
  </si>
  <si>
    <t>Замена дверного полотна</t>
  </si>
  <si>
    <t>ТЗ-28.11</t>
  </si>
  <si>
    <t>Замена дверной коробки</t>
  </si>
  <si>
    <t>ТЗ-28.12</t>
  </si>
  <si>
    <t>Замена дверных замков, петель, ручек</t>
  </si>
  <si>
    <t>ТЗ-28.13</t>
  </si>
  <si>
    <t>Регулировка дверной и оконной фурнитуры</t>
  </si>
  <si>
    <t>ТЗ-28.14</t>
  </si>
  <si>
    <t>Ремонт оконных блоков, замена фурнитуры</t>
  </si>
  <si>
    <t>ТЗ-28.15</t>
  </si>
  <si>
    <t>Замена оконных стекол</t>
  </si>
  <si>
    <t>ТЗ-28.16</t>
  </si>
  <si>
    <t>ТЗ-28.17</t>
  </si>
  <si>
    <t>Ремонт подвесных потолков</t>
  </si>
  <si>
    <t>ТЗ-28.18</t>
  </si>
  <si>
    <t>Ремонт гипсокартонного потолка</t>
  </si>
  <si>
    <t>ТЗ-28.19</t>
  </si>
  <si>
    <t>Монтаж/демонтаж накладных элементов (уголки, плинтусы, нащельники, обналичка дверей)</t>
  </si>
  <si>
    <t>ТЗ-28.20</t>
  </si>
  <si>
    <t>Монтаж/демонтаж баннеров, пресс-волов, рекламных конструкций на высоте до 3 м</t>
  </si>
  <si>
    <t>ТЗ-28.21</t>
  </si>
  <si>
    <t>Монтаж/демонтаж баннеров, пресс-волов, рекламных конструкций на высоте от 3 м</t>
  </si>
  <si>
    <t>ТЗ-28.22</t>
  </si>
  <si>
    <t>Монтаж/демонтаж элементов декора и декоративных конструкций</t>
  </si>
  <si>
    <t>Должность</t>
  </si>
  <si>
    <t>Не требуется</t>
  </si>
  <si>
    <t>Цветовое кодирование:</t>
  </si>
  <si>
    <t>Выбрать из списка</t>
  </si>
  <si>
    <t>Заполнить вручную</t>
  </si>
  <si>
    <t>Расчетные значения</t>
  </si>
  <si>
    <t>Комментарии:</t>
  </si>
  <si>
    <t>Столбец "Объект Управления" - выбрать из выпадающего списка территорию оказания услуг</t>
  </si>
  <si>
    <t>Столбец "Вид затрат" - выбрать из выпадающего списка вид расходов</t>
  </si>
  <si>
    <t>Столбец "Детализация" - указать вид/наименование услуг/товаров</t>
  </si>
  <si>
    <t>Поля, выделенные серой заливкой, заполнять не нужно, они рассчитываются автоматически</t>
  </si>
  <si>
    <t>В случае необходимости можно добавить новые строки</t>
  </si>
  <si>
    <t>Объект Управления</t>
  </si>
  <si>
    <t>Вид затрат</t>
  </si>
  <si>
    <t>Детализация</t>
  </si>
  <si>
    <t>Кол-во в месяц</t>
  </si>
  <si>
    <t>Стоимость в месяц, без НДС</t>
  </si>
  <si>
    <t>ИТОГО в месяц, без НДС</t>
  </si>
  <si>
    <t>ИТОГО в месяц, с НДС</t>
  </si>
  <si>
    <t>Кол-во за сезон</t>
  </si>
  <si>
    <t>ИТОГО за сезон, без НДС</t>
  </si>
  <si>
    <t>ИТОГО за сезон, с НДС</t>
  </si>
  <si>
    <t>Академия</t>
  </si>
  <si>
    <t>Услуги подрядных организаций</t>
  </si>
  <si>
    <t>Аренда оборудования</t>
  </si>
  <si>
    <t xml:space="preserve">Мобильная связь </t>
  </si>
  <si>
    <t>Расходные материалы для текущего ремонта здания и оборудования</t>
  </si>
  <si>
    <t>Расходные материалы для ТО оборудования</t>
  </si>
  <si>
    <t>Расходные материалы для уборки помещений</t>
  </si>
  <si>
    <t>Расходные материалы для оргтехники, канцелярия</t>
  </si>
  <si>
    <t>Моющие средства, бытовая химия</t>
  </si>
  <si>
    <t>Прочие материалы</t>
  </si>
  <si>
    <t>ДХЦ</t>
  </si>
  <si>
    <t xml:space="preserve">Кол-во </t>
  </si>
  <si>
    <t>Стоимость, без НДС</t>
  </si>
  <si>
    <t>ИТОГО, без НДС</t>
  </si>
  <si>
    <t>ИТОГО, с НДС</t>
  </si>
  <si>
    <t>Оргтехника</t>
  </si>
  <si>
    <t>Инструменты</t>
  </si>
  <si>
    <t xml:space="preserve">Оборудование </t>
  </si>
  <si>
    <t>Спецодежда</t>
  </si>
  <si>
    <t>СИЗ</t>
  </si>
  <si>
    <t>Медосмотр</t>
  </si>
  <si>
    <t>Обучение</t>
  </si>
  <si>
    <t>ежемесячные расходы</t>
  </si>
  <si>
    <t>годовые расходы</t>
  </si>
  <si>
    <t>Контрагент</t>
  </si>
  <si>
    <t>Постоянные затраты:</t>
  </si>
  <si>
    <t>Расходы на ФОТ</t>
  </si>
  <si>
    <t>Связь</t>
  </si>
  <si>
    <t>Единовременные затраты:</t>
  </si>
  <si>
    <t>Процент непредвиденных расходов от общей суммы затрат (5%)</t>
  </si>
  <si>
    <t>Итого стоимость услуг:</t>
  </si>
  <si>
    <t>Участок ледоподготовки хоккейных полей</t>
  </si>
  <si>
    <t>Водитель (оператор) льдоуборочного комбайна</t>
  </si>
  <si>
    <t>Заливка льда</t>
  </si>
  <si>
    <t>1 сутки - работа, 3 суток - вых.</t>
  </si>
  <si>
    <t>круглосуточно</t>
  </si>
  <si>
    <t>Участок_ледоподготовки_хоккейных_полей</t>
  </si>
  <si>
    <t>Участок по обслуживанию зданий и сооружений</t>
  </si>
  <si>
    <t>Участок по обслуживанию электрооборудования</t>
  </si>
  <si>
    <t>Участок по обслуживанию систем вентиляции, кондиционирования, холодильной установки ледовых полей, коммерческого холода пищеблока</t>
  </si>
  <si>
    <t>Рабочий заливки льда</t>
  </si>
  <si>
    <t>Подготовка льда</t>
  </si>
  <si>
    <t>Слесарь-ремонтник</t>
  </si>
  <si>
    <t>Инженер - энергетик</t>
  </si>
  <si>
    <t>Слесарь по обслуживанию холодильной установки комплекса, вентиляции и кондиционирования</t>
  </si>
  <si>
    <t>Обслуживание и ремонт здания</t>
  </si>
  <si>
    <t>8 x 5, вых - сб, вск.</t>
  </si>
  <si>
    <t xml:space="preserve">Слесарь - сантехник </t>
  </si>
  <si>
    <t>Слесарь - электрик</t>
  </si>
  <si>
    <t>обслуживание и ремонт сантехнического оборудования</t>
  </si>
  <si>
    <t xml:space="preserve">2/2 по 12 часов </t>
  </si>
  <si>
    <t xml:space="preserve">сменный </t>
  </si>
  <si>
    <t>удостоверение о допуске к работе на ОПО</t>
  </si>
  <si>
    <t>организация обслуживания и ремонта энергетического оборудования</t>
  </si>
  <si>
    <t>8 x 5, вых- сб,вск.</t>
  </si>
  <si>
    <t>Высшее профессиональное (техническое) образование, группа 5 по электробезопасности</t>
  </si>
  <si>
    <t>обслуживание и ремонт электротехнического оборудования</t>
  </si>
  <si>
    <t>2/2 по 12 часов</t>
  </si>
  <si>
    <t xml:space="preserve">обслуживание и ремонт </t>
  </si>
  <si>
    <t>удостоверение машиниста холодильных установок разрядом не ниже 5-го</t>
  </si>
  <si>
    <t>Итого:</t>
  </si>
  <si>
    <t>Участок</t>
  </si>
  <si>
    <t>Краткий функционал</t>
  </si>
  <si>
    <t>Количество единиц, шт.</t>
  </si>
  <si>
    <t xml:space="preserve">График </t>
  </si>
  <si>
    <r>
      <t>Режим работы</t>
    </r>
    <r>
      <rPr>
        <sz val="10"/>
        <color indexed="8"/>
        <rFont val="Verdana"/>
        <family val="2"/>
        <charset val="204"/>
      </rPr>
      <t> </t>
    </r>
  </si>
  <si>
    <t>Особые требования к образованию и опыту</t>
  </si>
  <si>
    <t>Начальник</t>
  </si>
  <si>
    <t>Участок_подготовки_льда_и_обслуживания_хоккейных_полей</t>
  </si>
  <si>
    <t>Участок_по_обслуживанию_зданий_и_сооружений</t>
  </si>
  <si>
    <t>Участок_по_обслуживанию_электроборудования</t>
  </si>
  <si>
    <t>Участок_по_обслуживанию_систем_вентиляции__кондиционирования__холодильной_установки_ледовых_полей__коммерческого_холода_пищеблока</t>
  </si>
  <si>
    <t>Начальник сервисной службы</t>
  </si>
  <si>
    <t>руководство службой эксплуатации</t>
  </si>
  <si>
    <t>Инженер по подготовке льда</t>
  </si>
  <si>
    <t>Инженер - механик</t>
  </si>
  <si>
    <t xml:space="preserve">Инженер по обслуживанию ОВ и К </t>
  </si>
  <si>
    <t xml:space="preserve">Участок подготовки льда и обслуживания хоккейных полей </t>
  </si>
  <si>
    <t>организация и контроль работ бригады по заливке льда</t>
  </si>
  <si>
    <t>Слесарь - ремонтник</t>
  </si>
  <si>
    <t>Слесарь по обслуживанию холодильной установки комплекса</t>
  </si>
  <si>
    <t>Инженер КИП и А</t>
  </si>
  <si>
    <t>Слесарь по обслуживанию систем вентиляции и кондиционирования</t>
  </si>
  <si>
    <t>Слесарь - сантехник 1 кат.</t>
  </si>
  <si>
    <t>Диспетчер-контролер параметров систем жизнеобеспечения</t>
  </si>
  <si>
    <t>Слесарь по обслуживанию бытового холодильного и торгового оборудования</t>
  </si>
  <si>
    <t xml:space="preserve">Участок по обслуживанию зданий и сооружений </t>
  </si>
  <si>
    <t>организация обслуживания и ремонта оборудования</t>
  </si>
  <si>
    <t>стаж не менее 3-х лет</t>
  </si>
  <si>
    <t>Слесарь - сантехник 2 кат.</t>
  </si>
  <si>
    <t>обслуживание и ремонт оборудования</t>
  </si>
  <si>
    <t>12 часов в день</t>
  </si>
  <si>
    <t>сменный</t>
  </si>
  <si>
    <t>обслуживание и ремонт сантехнического оборудования, тепловых узлов</t>
  </si>
  <si>
    <t>2 слесаря в день (12 часов), 1 в ночь 12 часов.</t>
  </si>
  <si>
    <t>удостоверение сантехника</t>
  </si>
  <si>
    <t xml:space="preserve">Участок по обслуживанию электроборудования </t>
  </si>
  <si>
    <r>
      <t>организация обслуживания</t>
    </r>
    <r>
      <rPr>
        <sz val="10"/>
        <color indexed="8"/>
        <rFont val="Verdana"/>
        <family val="2"/>
        <charset val="204"/>
      </rPr>
      <t xml:space="preserve"> и ремонта </t>
    </r>
    <r>
      <rPr>
        <sz val="10"/>
        <rFont val="Verdana"/>
        <family val="2"/>
        <charset val="204"/>
      </rPr>
      <t>энергетического оборудования</t>
    </r>
  </si>
  <si>
    <t>Высшее профессиональное (техническое) образование,  группа 5 по электробезопасности</t>
  </si>
  <si>
    <t>2 электрика в день (12 часов), 1 электрик в ночь 12 часов.</t>
  </si>
  <si>
    <t>действующая группа по электробезопасности 3 (до 1000 В)</t>
  </si>
  <si>
    <t>обслуживание и ремонт оборудования КИП и А</t>
  </si>
  <si>
    <t>стаж не менее 1 года</t>
  </si>
  <si>
    <t>иметь удостоверение лифтера</t>
  </si>
  <si>
    <t>организация обслуживания и ремонта оборудования систем холодоснабжения, вентиляции и кондиционирования</t>
  </si>
  <si>
    <t>1 в смену по 12 часов в день</t>
  </si>
  <si>
    <t>х</t>
  </si>
  <si>
    <t>Выполнение ремонтных работ по восстановлению работоспособности оборудования, отдельных его элементов, деталей и узлов</t>
  </si>
  <si>
    <t>Ремонт трубопроводов  холодильного контура</t>
  </si>
  <si>
    <t>ТЗ-1.4.1</t>
  </si>
  <si>
    <t>ТЗ-1.4.2</t>
  </si>
  <si>
    <t>ТЗ-1.4.3</t>
  </si>
  <si>
    <t>Замена подшипников электродвигателей</t>
  </si>
  <si>
    <t>ТЗ-1.7.1</t>
  </si>
  <si>
    <t>ТЗ-1.7.2</t>
  </si>
  <si>
    <t>ТЗ-1.7.3</t>
  </si>
  <si>
    <t>ТЗ-1.8.1</t>
  </si>
  <si>
    <t>Ззапорная и регулирующая арматура</t>
  </si>
  <si>
    <t>Замена резьбовой запорной и регулирующей арматуры</t>
  </si>
  <si>
    <t>1 мм диаметра</t>
  </si>
  <si>
    <t>ТЗ-1.8.2</t>
  </si>
  <si>
    <t>Замена фланцевой запорной и регулирующей арматуры</t>
  </si>
  <si>
    <t>ТЗ-1.8.3</t>
  </si>
  <si>
    <t>ТЗ-1.8.4</t>
  </si>
  <si>
    <t>Переуплотнение/замена торцевого уплотнения резьбовых соендинений</t>
  </si>
  <si>
    <t>Электродвигатели (вентиляторов, насосов и т.п.)</t>
  </si>
  <si>
    <t>ТЗ-1.7.4</t>
  </si>
  <si>
    <t>Подготовка ледового поля</t>
  </si>
  <si>
    <t>Заливка ледового поля без покраски льда</t>
  </si>
  <si>
    <t>Заливка ледового поля с покраской льда</t>
  </si>
  <si>
    <t>Заливка ледового поля без покраски льда на открытой площадке (уличной)</t>
  </si>
  <si>
    <t>Заливка ледового поля с покраской льда на открытой площадке (уличной)</t>
  </si>
  <si>
    <t>Монтаж игровой хоккейной разметки поля</t>
  </si>
  <si>
    <t>ТЗ-2.20.1</t>
  </si>
  <si>
    <t>ТЗ-2.20.2</t>
  </si>
  <si>
    <t>ТЗ-2.20.3</t>
  </si>
  <si>
    <t>ТЗ-2.20.4</t>
  </si>
  <si>
    <t>ТЗ-2.20.5</t>
  </si>
  <si>
    <t>Переуплотнение фланцевых соендинений (замена прокладок)</t>
  </si>
  <si>
    <t>ТЗ-3.11</t>
  </si>
  <si>
    <t>Снятие/установка газового редуктора</t>
  </si>
  <si>
    <t>Ремонт/замена узлов механической части электродвигателей и элементов обвязки</t>
  </si>
  <si>
    <t>Теплообменное оборудование</t>
  </si>
  <si>
    <t>Демонтаж/монтаж теплообменника</t>
  </si>
  <si>
    <t>Опрессовка теплообменника</t>
  </si>
  <si>
    <t>Восстановление герметичности теплообменника методом пайки</t>
  </si>
  <si>
    <t>1 место пайки</t>
  </si>
  <si>
    <t>ТЗ-4.7.1</t>
  </si>
  <si>
    <t>ТЗ-4.7.2</t>
  </si>
  <si>
    <t>ТЗ-4.7.3</t>
  </si>
  <si>
    <t>ТЗ-4.9.1</t>
  </si>
  <si>
    <t>ТЗ-4.9.2</t>
  </si>
  <si>
    <t>ТЗ-4.9.3</t>
  </si>
  <si>
    <t>Монтаж/демонтаж трубной разводки узла смешения</t>
  </si>
  <si>
    <t>ТЗ-5.20</t>
  </si>
  <si>
    <t>ТЗ-6.7</t>
  </si>
  <si>
    <t>Замена насосных установок и станций подкачки воды</t>
  </si>
  <si>
    <t>Выполнение сварочных работ</t>
  </si>
  <si>
    <t>1 чел./час</t>
  </si>
  <si>
    <t>Замена/обслуживание фильтрующих элементов водяных фильтров</t>
  </si>
  <si>
    <t>ТЗ-8.3.1</t>
  </si>
  <si>
    <t>ТЗ-8.3.2</t>
  </si>
  <si>
    <t>ТЗ-8.3.3</t>
  </si>
  <si>
    <t>ТЗ-8.3.4</t>
  </si>
  <si>
    <t>ТЗ-8.3.5</t>
  </si>
  <si>
    <t>ТЗ-1.4.4</t>
  </si>
  <si>
    <t>ТЗ-1.4.5</t>
  </si>
  <si>
    <t>Замена радиатора отопления</t>
  </si>
  <si>
    <t>ТЗ-9.3.1</t>
  </si>
  <si>
    <t>ТЗ-9.3.2</t>
  </si>
  <si>
    <t>ТЗ-9.3.3</t>
  </si>
  <si>
    <t>ТЗ-9.3.4</t>
  </si>
  <si>
    <t>ТЗ-9.3.5</t>
  </si>
  <si>
    <t>ТЗ-9.5.1</t>
  </si>
  <si>
    <t>ТЗ-9.5.2</t>
  </si>
  <si>
    <t>ТЗ-9.5.3</t>
  </si>
  <si>
    <t>ТЗ-9.5.4</t>
  </si>
  <si>
    <t>ТЗ-9.6.1</t>
  </si>
  <si>
    <t>ТЗ-9.6.2</t>
  </si>
  <si>
    <t>ТЗ-9.6.3</t>
  </si>
  <si>
    <t>ТЗ-9.6.4</t>
  </si>
  <si>
    <t>Замена обмоток электродвигателя</t>
  </si>
  <si>
    <t>Напольные (встроенные) конвекторы отопления</t>
  </si>
  <si>
    <t>Замена вентилятора напольного конвектора</t>
  </si>
  <si>
    <t>Замена декоративной решетки конвектора</t>
  </si>
  <si>
    <t>Демонтаж/монтаж электродвигателя напольного конвектора</t>
  </si>
  <si>
    <t>Ремонт/замена узлов механической части конвектора и элементов обвязки</t>
  </si>
  <si>
    <t>ТЗ-9.7.1</t>
  </si>
  <si>
    <t>ТЗ-9.7.2</t>
  </si>
  <si>
    <t>ТЗ-9.7.3</t>
  </si>
  <si>
    <t>ТЗ-9.7.4</t>
  </si>
  <si>
    <t>Ремонт запорно-регулирующей арматуры трубопроводов водоснабжения</t>
  </si>
  <si>
    <t>Ремонт запорно-регулирующей арматуры трубопроводов отопления</t>
  </si>
  <si>
    <t>ТЗ-10.10</t>
  </si>
  <si>
    <t>Прочистка трубопроводов системы хозяйственно-бытовой канализации от засоров свыше Ду110</t>
  </si>
  <si>
    <t>ТЗ-11.3.4</t>
  </si>
  <si>
    <t>Электродвигатели насосов</t>
  </si>
  <si>
    <t>Ремонт канализационных насосов</t>
  </si>
  <si>
    <t>Демонтаж/монтаж насоса</t>
  </si>
  <si>
    <t>Замена подшипников</t>
  </si>
  <si>
    <t>Ремонт/замена узлов механической, электрической части и элементов обвязки</t>
  </si>
  <si>
    <t>ТЗ-11.15.1</t>
  </si>
  <si>
    <t>ТЗ-11.15.2</t>
  </si>
  <si>
    <t>ТЗ-11.15.3</t>
  </si>
  <si>
    <t>ТЗ-12.8</t>
  </si>
  <si>
    <t>Выполнение работ по монтажу мебели и элементов интерьерного оформления</t>
  </si>
  <si>
    <t>Выполнение работ по ремонту мебели и элементов интерьерного оформления</t>
  </si>
  <si>
    <t>Выполнение работ по сборке мебели и элементов интерьерного оформления</t>
  </si>
  <si>
    <t>ТЗ-15.5</t>
  </si>
  <si>
    <t>ТЗ-16.4</t>
  </si>
  <si>
    <t>ТЗ-17.10</t>
  </si>
  <si>
    <t>ТЗ-17.11</t>
  </si>
  <si>
    <t>ТЗ-18.9</t>
  </si>
  <si>
    <t>ТЗ-19.36</t>
  </si>
  <si>
    <t>ТЗ-20.4</t>
  </si>
  <si>
    <t>ТЗ-21.5</t>
  </si>
  <si>
    <t>ТЗ-22.1</t>
  </si>
  <si>
    <t>ТЗ-22.2</t>
  </si>
  <si>
    <t>ТЗ-23.1</t>
  </si>
  <si>
    <t>ТЗ-23.2</t>
  </si>
  <si>
    <t>ТЗ-25.6</t>
  </si>
  <si>
    <t>ТЗ-26.9</t>
  </si>
  <si>
    <t>Выполнение работ по сборке спортивного оборудования и тренажеров</t>
  </si>
  <si>
    <t>Выполнение работ по ремонту спортивного оборудования и тренажеров</t>
  </si>
  <si>
    <t>Выполнение работ по монтажу спортивного оборудования и тренажеров</t>
  </si>
  <si>
    <t>Подготовка поверхностей (Грунтование, обеспыливание и т.п.)</t>
  </si>
  <si>
    <t>Демонтаж отделки поверхностей</t>
  </si>
  <si>
    <t>Оштукатуривание поверхностей</t>
  </si>
  <si>
    <t>Шпатлевание поверхностей</t>
  </si>
  <si>
    <t>Окраска поверхностей пола, стен, потолка</t>
  </si>
  <si>
    <t>Ремонт напольных покрытий  (паркет, линолеум, керамическая плитка, спортивные покрытия)</t>
  </si>
  <si>
    <t>Оклейка стен рулонными материалами (Стеклохолст, обои и т.п.)</t>
  </si>
  <si>
    <t>ТЗ-28.23</t>
  </si>
  <si>
    <t>ТЗ-28.24</t>
  </si>
  <si>
    <t>ТЗ-28.25</t>
  </si>
  <si>
    <t>ТЗ-28.26</t>
  </si>
  <si>
    <t>ТЗ-28.27</t>
  </si>
  <si>
    <t>Демонтаж/монтаж воздуховодов на высоте до 3 м</t>
  </si>
  <si>
    <t>Демонтаж/монтаж воздуховодов на высоте более 3 м</t>
  </si>
  <si>
    <t>ТЗ-4.7.4</t>
  </si>
  <si>
    <t>ТЗ-4.11.1</t>
  </si>
  <si>
    <t>ТЗ-4.11.2</t>
  </si>
  <si>
    <t>ТЗ-4.11.3</t>
  </si>
  <si>
    <t>ТЗ-4.11.4</t>
  </si>
  <si>
    <t>ТЗ-4.24</t>
  </si>
  <si>
    <t>ТЗ-4.25</t>
  </si>
  <si>
    <t>Обслуживание и ремонт ледовых полей, оборудования хоккейных коробок, системы водоподготовки</t>
  </si>
  <si>
    <t>Обслуживание и ремонт оборудования хозяйственно-бытовой (фекальной) канализации здания и наружных сетей</t>
  </si>
  <si>
    <t>/наименование Претендента/</t>
  </si>
  <si>
    <t>Период фиксации цен</t>
  </si>
  <si>
    <t xml:space="preserve">Срок действия договора </t>
  </si>
  <si>
    <t>С даты заключения договора до полного исполнения Сторонами обязательств по договору.</t>
  </si>
  <si>
    <t>Цены, указанные в коммерческом предложении (абонентская плата и тарифные расценки), фиксируются и не подлежат изменению в течение срока действия договора.</t>
  </si>
  <si>
    <t>(подпись)</t>
  </si>
  <si>
    <t>Ф.И.О.</t>
  </si>
  <si>
    <t>м.п.</t>
  </si>
  <si>
    <t xml:space="preserve">*В абонентскую плату должны быть включены все расходы, связанные с выполнением работ, в том числе транспортные расходы, обучение персонала, оплата труда рабочих, средства индивидуальной защиты, стоимость расходных материалов, агрегатов и запчастей, амортизация оборудования, гарантийное обслуживание, а также все налоги (в т. ч. НДС), сборы, пошлины, расходы на страхование, и другие обязательные платежи.
Стоимость расходных материалов, агрегатов и запчастей, превышающая 75 000 (Семьдесят пять тысяч) рублей с учетом НДС за одну единицу, не входит в абонентскую плату и оплачивается Заказчиком отдельно на основании выставленного Исполнителем счета, предварительно предоставленного и согласованного с Заказчиком с предоставлением документов, подтверждающих их стоимость. При этом стоимость работ и транспортных расходов, для выполнения которых используются материалы, агрегаты и запчасти стоимостью выше 75 000 (Семьдесят пять тысяч) рублей с учетом НДС за одну единицу, включены в абонентскую плату и отдельно не оплачиваются.
</t>
  </si>
  <si>
    <t>**В тарифные расценки должна быть включена стоимость выполнения работ и транспортных расходов без учета стоимости расходных материалов, агрегатов и запчастей. Расходные материалы, агрегаты и запчасти по тарифным техническим заданиям оплачиваются по согласованным с Заказчиком расценкам на основании отдельно выставленного Исполнителем счета, предварительно предоставленного и согласованного с Заказчиком с предоставлением документов, подтверждающих их стоимость.</t>
  </si>
  <si>
    <t>Стоимость в месяц, руб. без учета НДС (абонентская плата)*</t>
  </si>
  <si>
    <t>Стоимость тарифа, руб. без учета НДС**</t>
  </si>
  <si>
    <t>Стоимость тарифа, руб. с учетом НДС по ставке __%**</t>
  </si>
  <si>
    <t xml:space="preserve">Итоговая стоимость абонентской платы в месяц по объекту Хоккейная Академия "Авангард", руб. без учета НДС </t>
  </si>
  <si>
    <t>Итоговая стоимость абонентской платы в месяц по объекту Хоккейная Академия "Авангард", руб. с учетом НДС по ставке __%</t>
  </si>
  <si>
    <t>Сумма НДС по ставке __%, руб.</t>
  </si>
  <si>
    <t>Итоговая стоимость абонентской платы за 12 месяцев по объекту Хоккейная Академия "Авангард", руб. с учетом НДС по ставке __%</t>
  </si>
  <si>
    <t>Итоговая стоимость абонентской платы за 36 месяцев по объекту Хоккейная Академия "Авангард", руб. с учетом НДС по ставке __%</t>
  </si>
  <si>
    <t>от «       » __________________  2026 г.</t>
  </si>
  <si>
    <t>ПЕРЕЧЕНЬ ТЕХНИЧЕСКИХ ЗАДАНИЙ, ИХ СТОИМОСТЬ И ТИП ОПЛАТЫ</t>
  </si>
  <si>
    <t>Приложение № 1.1 к Форме № 1</t>
  </si>
  <si>
    <r>
      <t xml:space="preserve">Коммерческое предложение к Отбору </t>
    </r>
    <r>
      <rPr>
        <sz val="12"/>
        <rFont val="Calibri"/>
        <family val="2"/>
        <charset val="204"/>
        <scheme val="minor"/>
      </rPr>
      <t>№ 03-2026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</si>
</sst>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General"/>
    <numFmt numFmtId="167" formatCode="#,##0.00\ _₽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u/>
      <sz val="11"/>
      <color indexed="30"/>
      <name val="Calibri"/>
      <family val="2"/>
      <charset val="204"/>
    </font>
    <font>
      <sz val="10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sz val="12"/>
      <color indexed="2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72"/>
      <name val="Arial"/>
      <family val="2"/>
      <charset val="204"/>
    </font>
    <font>
      <sz val="36"/>
      <color indexed="2"/>
      <name val="Calibri"/>
      <family val="2"/>
      <charset val="204"/>
    </font>
    <font>
      <sz val="12"/>
      <name val="Verdana"/>
      <family val="2"/>
      <charset val="204"/>
    </font>
    <font>
      <sz val="11"/>
      <color indexed="22"/>
      <name val="Calibri"/>
      <family val="2"/>
      <charset val="204"/>
    </font>
    <font>
      <sz val="11"/>
      <name val="Calibri"/>
      <family val="2"/>
      <charset val="204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Verdan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6"/>
        <bgColor indexed="56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4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4"/>
      </patternFill>
    </fill>
    <fill>
      <patternFill patternType="solid">
        <fgColor theme="4" tint="0.59999389629810485"/>
        <bgColor indexed="4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166" fontId="4" fillId="0" borderId="0"/>
    <xf numFmtId="0" fontId="24" fillId="0" borderId="0" applyNumberFormat="0" applyFill="0" applyBorder="0" applyProtection="0"/>
    <xf numFmtId="165" fontId="22" fillId="0" borderId="0" applyFont="0" applyFill="0" applyBorder="0" applyProtection="0"/>
  </cellStyleXfs>
  <cellXfs count="140">
    <xf numFmtId="0" fontId="0" fillId="0" borderId="0" xfId="0"/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/>
    <xf numFmtId="0" fontId="12" fillId="0" borderId="0" xfId="0" applyFont="1"/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0" fontId="15" fillId="4" borderId="0" xfId="0" applyFont="1" applyFill="1" applyAlignment="1">
      <alignment horizontal="center" vertical="center" wrapText="1"/>
    </xf>
    <xf numFmtId="0" fontId="16" fillId="0" borderId="6" xfId="0" applyFont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17" fillId="0" borderId="1" xfId="0" applyNumberFormat="1" applyFont="1" applyBorder="1" applyAlignment="1">
      <alignment vertical="center" wrapText="1"/>
    </xf>
    <xf numFmtId="0" fontId="7" fillId="3" borderId="1" xfId="0" applyFont="1" applyFill="1" applyBorder="1" applyAlignment="1">
      <alignment wrapText="1"/>
    </xf>
    <xf numFmtId="9" fontId="0" fillId="0" borderId="1" xfId="0" applyNumberFormat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3" fontId="15" fillId="5" borderId="0" xfId="0" applyNumberFormat="1" applyFont="1" applyFill="1" applyAlignment="1">
      <alignment horizontal="center" vertical="center" wrapText="1"/>
    </xf>
    <xf numFmtId="0" fontId="5" fillId="0" borderId="0" xfId="2" applyFont="1"/>
    <xf numFmtId="3" fontId="0" fillId="3" borderId="0" xfId="0" applyNumberFormat="1" applyFill="1"/>
    <xf numFmtId="3" fontId="15" fillId="4" borderId="0" xfId="0" applyNumberFormat="1" applyFont="1" applyFill="1" applyAlignment="1">
      <alignment horizontal="center" vertical="center" wrapText="1"/>
    </xf>
    <xf numFmtId="0" fontId="18" fillId="0" borderId="0" xfId="0" applyFont="1"/>
    <xf numFmtId="9" fontId="0" fillId="0" borderId="0" xfId="0" applyNumberFormat="1"/>
    <xf numFmtId="0" fontId="14" fillId="3" borderId="0" xfId="0" applyFont="1" applyFill="1"/>
    <xf numFmtId="3" fontId="14" fillId="3" borderId="0" xfId="0" applyNumberFormat="1" applyFont="1" applyFill="1" applyAlignment="1">
      <alignment horizontal="right"/>
    </xf>
    <xf numFmtId="0" fontId="19" fillId="0" borderId="0" xfId="0" applyFont="1"/>
    <xf numFmtId="0" fontId="0" fillId="0" borderId="0" xfId="0" applyAlignment="1">
      <alignment wrapText="1"/>
    </xf>
    <xf numFmtId="9" fontId="19" fillId="0" borderId="0" xfId="0" applyNumberFormat="1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7" fontId="21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17" fontId="21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 applyProtection="1">
      <alignment horizontal="center" vertical="center"/>
      <protection locked="0"/>
    </xf>
    <xf numFmtId="167" fontId="0" fillId="0" borderId="0" xfId="0" applyNumberFormat="1" applyAlignment="1">
      <alignment horizontal="center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left" vertical="center" wrapText="1"/>
      <protection locked="0"/>
    </xf>
    <xf numFmtId="165" fontId="6" fillId="6" borderId="1" xfId="3" applyFont="1" applyFill="1" applyBorder="1" applyAlignment="1" applyProtection="1">
      <alignment horizontal="center" vertical="center" wrapText="1"/>
      <protection locked="0"/>
    </xf>
    <xf numFmtId="164" fontId="6" fillId="6" borderId="1" xfId="3" applyNumberFormat="1" applyFont="1" applyFill="1" applyBorder="1" applyAlignment="1" applyProtection="1">
      <alignment horizontal="center" vertical="center" wrapText="1"/>
      <protection locked="0"/>
    </xf>
    <xf numFmtId="167" fontId="6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166" fontId="11" fillId="6" borderId="3" xfId="1" applyFont="1" applyFill="1" applyBorder="1" applyAlignment="1" applyProtection="1">
      <alignment horizontal="left" vertical="center" wrapText="1"/>
      <protection locked="0"/>
    </xf>
    <xf numFmtId="166" fontId="11" fillId="6" borderId="4" xfId="1" applyFont="1" applyFill="1" applyBorder="1" applyAlignment="1" applyProtection="1">
      <alignment horizontal="left" vertical="center" wrapText="1"/>
      <protection locked="0"/>
    </xf>
    <xf numFmtId="165" fontId="6" fillId="6" borderId="1" xfId="3" applyFont="1" applyFill="1" applyBorder="1" applyAlignment="1">
      <alignment horizontal="center" vertical="center" wrapText="1"/>
    </xf>
    <xf numFmtId="0" fontId="6" fillId="6" borderId="1" xfId="0" applyFont="1" applyFill="1" applyBorder="1" applyAlignment="1" applyProtection="1">
      <alignment vertical="center"/>
      <protection locked="0"/>
    </xf>
    <xf numFmtId="0" fontId="6" fillId="8" borderId="1" xfId="0" applyFont="1" applyFill="1" applyBorder="1" applyAlignment="1" applyProtection="1">
      <alignment horizontal="left" vertical="center" wrapText="1"/>
      <protection locked="0"/>
    </xf>
    <xf numFmtId="165" fontId="6" fillId="8" borderId="1" xfId="3" applyFont="1" applyFill="1" applyBorder="1" applyAlignment="1" applyProtection="1">
      <alignment horizontal="center" vertical="center" wrapText="1"/>
      <protection locked="0"/>
    </xf>
    <xf numFmtId="167" fontId="6" fillId="8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165" fontId="10" fillId="9" borderId="1" xfId="3" applyFont="1" applyFill="1" applyBorder="1" applyAlignment="1" applyProtection="1">
      <alignment horizontal="center" vertical="center" wrapText="1"/>
      <protection locked="0"/>
    </xf>
    <xf numFmtId="165" fontId="10" fillId="10" borderId="1" xfId="3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 vertical="center"/>
    </xf>
    <xf numFmtId="0" fontId="6" fillId="11" borderId="1" xfId="0" applyFont="1" applyFill="1" applyBorder="1" applyAlignment="1" applyProtection="1">
      <alignment horizontal="center" vertical="center" wrapText="1"/>
      <protection locked="0"/>
    </xf>
    <xf numFmtId="0" fontId="6" fillId="11" borderId="1" xfId="0" applyFont="1" applyFill="1" applyBorder="1" applyAlignment="1" applyProtection="1">
      <alignment horizontal="left" vertical="center" wrapText="1"/>
      <protection locked="0"/>
    </xf>
    <xf numFmtId="165" fontId="6" fillId="11" borderId="1" xfId="3" applyFont="1" applyFill="1" applyBorder="1" applyAlignment="1" applyProtection="1">
      <alignment horizontal="center" vertical="center" wrapText="1"/>
      <protection locked="0"/>
    </xf>
    <xf numFmtId="167" fontId="6" fillId="11" borderId="1" xfId="3" applyNumberFormat="1" applyFont="1" applyFill="1" applyBorder="1" applyAlignment="1" applyProtection="1">
      <alignment horizontal="center" vertical="center" wrapText="1"/>
      <protection locked="0"/>
    </xf>
    <xf numFmtId="2" fontId="26" fillId="12" borderId="1" xfId="0" applyNumberFormat="1" applyFont="1" applyFill="1" applyBorder="1" applyAlignment="1">
      <alignment horizontal="center" vertical="center"/>
    </xf>
    <xf numFmtId="2" fontId="3" fillId="12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 applyProtection="1">
      <alignment horizontal="left" vertical="center" wrapText="1"/>
      <protection locked="0"/>
    </xf>
    <xf numFmtId="0" fontId="6" fillId="6" borderId="9" xfId="0" applyFont="1" applyFill="1" applyBorder="1" applyAlignment="1" applyProtection="1">
      <alignment horizontal="center" vertical="center"/>
      <protection locked="0"/>
    </xf>
    <xf numFmtId="2" fontId="6" fillId="13" borderId="1" xfId="3" applyNumberFormat="1" applyFont="1" applyFill="1" applyBorder="1" applyAlignment="1">
      <alignment horizontal="center" vertical="center" wrapText="1"/>
    </xf>
    <xf numFmtId="167" fontId="6" fillId="13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26" fillId="6" borderId="1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65" fontId="6" fillId="0" borderId="1" xfId="3" applyFont="1" applyFill="1" applyBorder="1" applyAlignment="1" applyProtection="1">
      <alignment horizontal="center" vertical="center" wrapText="1"/>
      <protection locked="0"/>
    </xf>
    <xf numFmtId="167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2" fontId="25" fillId="9" borderId="1" xfId="0" applyNumberFormat="1" applyFont="1" applyFill="1" applyBorder="1" applyAlignment="1" applyProtection="1">
      <alignment horizontal="center" vertical="center"/>
      <protection locked="0"/>
    </xf>
    <xf numFmtId="2" fontId="10" fillId="10" borderId="1" xfId="3" applyNumberFormat="1" applyFont="1" applyFill="1" applyBorder="1" applyAlignment="1" applyProtection="1">
      <alignment horizontal="center" vertical="center" wrapText="1"/>
      <protection locked="0"/>
    </xf>
    <xf numFmtId="0" fontId="14" fillId="6" borderId="0" xfId="0" applyFont="1" applyFill="1" applyAlignment="1" applyProtection="1">
      <alignment horizontal="right" vertical="center"/>
      <protection locked="0"/>
    </xf>
    <xf numFmtId="0" fontId="28" fillId="6" borderId="0" xfId="0" applyFont="1" applyFill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2" fontId="10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10" fillId="15" borderId="1" xfId="3" applyFont="1" applyFill="1" applyBorder="1" applyAlignment="1" applyProtection="1">
      <alignment horizontal="center" vertical="center" wrapText="1"/>
      <protection locked="0"/>
    </xf>
    <xf numFmtId="2" fontId="27" fillId="14" borderId="1" xfId="0" applyNumberFormat="1" applyFont="1" applyFill="1" applyBorder="1" applyAlignment="1">
      <alignment horizontal="center" vertical="center"/>
    </xf>
    <xf numFmtId="2" fontId="25" fillId="16" borderId="1" xfId="0" applyNumberFormat="1" applyFont="1" applyFill="1" applyBorder="1" applyAlignment="1" applyProtection="1">
      <alignment horizontal="center" vertical="center"/>
      <protection locked="0"/>
    </xf>
    <xf numFmtId="165" fontId="10" fillId="16" borderId="1" xfId="3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 indent="1"/>
      <protection locked="0"/>
    </xf>
    <xf numFmtId="167" fontId="10" fillId="7" borderId="1" xfId="0" applyNumberFormat="1" applyFont="1" applyFill="1" applyBorder="1" applyAlignment="1" applyProtection="1">
      <alignment horizontal="center" vertical="center" wrapText="1"/>
      <protection locked="0"/>
    </xf>
    <xf numFmtId="167" fontId="27" fillId="14" borderId="1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horizontal="right" vertical="center"/>
      <protection locked="0"/>
    </xf>
    <xf numFmtId="0" fontId="29" fillId="0" borderId="0" xfId="0" applyFont="1" applyAlignment="1" applyProtection="1">
      <alignment horizontal="right" vertical="center" wrapText="1"/>
      <protection locked="0"/>
    </xf>
    <xf numFmtId="49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6" fillId="8" borderId="2" xfId="0" applyFont="1" applyFill="1" applyBorder="1" applyAlignment="1" applyProtection="1">
      <alignment horizontal="center" vertical="center" wrapText="1"/>
      <protection locked="0"/>
    </xf>
    <xf numFmtId="0" fontId="6" fillId="8" borderId="8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49" fontId="10" fillId="7" borderId="3" xfId="0" applyNumberFormat="1" applyFont="1" applyFill="1" applyBorder="1" applyAlignment="1" applyProtection="1">
      <alignment horizontal="center" vertical="center"/>
      <protection locked="0"/>
    </xf>
    <xf numFmtId="49" fontId="10" fillId="7" borderId="7" xfId="0" applyNumberFormat="1" applyFont="1" applyFill="1" applyBorder="1" applyAlignment="1" applyProtection="1">
      <alignment horizontal="center" vertical="center"/>
      <protection locked="0"/>
    </xf>
    <xf numFmtId="49" fontId="10" fillId="7" borderId="5" xfId="0" applyNumberFormat="1" applyFont="1" applyFill="1" applyBorder="1" applyAlignment="1" applyProtection="1">
      <alignment horizontal="center" vertical="center"/>
      <protection locked="0"/>
    </xf>
    <xf numFmtId="0" fontId="10" fillId="16" borderId="3" xfId="0" applyFont="1" applyFill="1" applyBorder="1" applyAlignment="1" applyProtection="1">
      <alignment horizontal="left" vertical="center" wrapText="1"/>
      <protection locked="0"/>
    </xf>
    <xf numFmtId="0" fontId="10" fillId="16" borderId="7" xfId="0" applyFont="1" applyFill="1" applyBorder="1" applyAlignment="1" applyProtection="1">
      <alignment horizontal="left" vertical="center" wrapText="1"/>
      <protection locked="0"/>
    </xf>
    <xf numFmtId="0" fontId="10" fillId="16" borderId="5" xfId="0" applyFont="1" applyFill="1" applyBorder="1" applyAlignment="1" applyProtection="1">
      <alignment horizontal="left" vertical="center" wrapText="1"/>
      <protection locked="0"/>
    </xf>
    <xf numFmtId="0" fontId="10" fillId="10" borderId="1" xfId="0" applyFont="1" applyFill="1" applyBorder="1" applyAlignment="1" applyProtection="1">
      <alignment horizontal="left" vertical="center" wrapText="1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8" xfId="0" applyFont="1" applyFill="1" applyBorder="1" applyAlignment="1" applyProtection="1">
      <alignment horizontal="center" vertical="center"/>
      <protection locked="0"/>
    </xf>
    <xf numFmtId="0" fontId="6" fillId="6" borderId="9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165" fontId="6" fillId="11" borderId="3" xfId="3" applyFont="1" applyFill="1" applyBorder="1" applyAlignment="1" applyProtection="1">
      <alignment horizontal="center" vertical="center" wrapText="1"/>
      <protection locked="0"/>
    </xf>
    <xf numFmtId="165" fontId="6" fillId="11" borderId="7" xfId="3" applyFont="1" applyFill="1" applyBorder="1" applyAlignment="1" applyProtection="1">
      <alignment horizontal="center" vertical="center" wrapText="1"/>
      <protection locked="0"/>
    </xf>
    <xf numFmtId="165" fontId="6" fillId="11" borderId="5" xfId="3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 applyProtection="1">
      <alignment horizontal="left" vertical="center" wrapText="1"/>
      <protection locked="0"/>
    </xf>
    <xf numFmtId="0" fontId="25" fillId="9" borderId="7" xfId="0" applyFont="1" applyFill="1" applyBorder="1" applyAlignment="1" applyProtection="1">
      <alignment horizontal="left" vertical="center" wrapText="1"/>
      <protection locked="0"/>
    </xf>
    <xf numFmtId="0" fontId="25" fillId="16" borderId="7" xfId="0" applyFont="1" applyFill="1" applyBorder="1" applyAlignment="1" applyProtection="1">
      <alignment horizontal="left" vertical="center" wrapText="1"/>
      <protection locked="0"/>
    </xf>
    <xf numFmtId="0" fontId="27" fillId="14" borderId="3" xfId="0" applyFont="1" applyFill="1" applyBorder="1" applyAlignment="1">
      <alignment horizontal="left" vertical="center"/>
    </xf>
    <xf numFmtId="0" fontId="26" fillId="14" borderId="7" xfId="0" applyFont="1" applyFill="1" applyBorder="1" applyAlignment="1">
      <alignment horizontal="left" vertical="center"/>
    </xf>
    <xf numFmtId="0" fontId="26" fillId="14" borderId="5" xfId="0" applyFont="1" applyFill="1" applyBorder="1" applyAlignment="1">
      <alignment horizontal="left" vertical="center"/>
    </xf>
    <xf numFmtId="0" fontId="30" fillId="0" borderId="10" xfId="0" applyFont="1" applyBorder="1" applyAlignment="1" applyProtection="1">
      <alignment horizontal="left" vertical="center" wrapText="1"/>
      <protection locked="0"/>
    </xf>
    <xf numFmtId="0" fontId="30" fillId="0" borderId="11" xfId="0" applyFont="1" applyBorder="1" applyAlignment="1" applyProtection="1">
      <alignment horizontal="left" vertical="center" wrapText="1"/>
      <protection locked="0"/>
    </xf>
    <xf numFmtId="0" fontId="30" fillId="0" borderId="12" xfId="0" applyFont="1" applyBorder="1" applyAlignment="1" applyProtection="1">
      <alignment horizontal="left" vertical="center" wrapText="1"/>
      <protection locked="0"/>
    </xf>
    <xf numFmtId="167" fontId="26" fillId="0" borderId="3" xfId="0" applyNumberFormat="1" applyFont="1" applyBorder="1" applyAlignment="1">
      <alignment horizontal="left" wrapText="1"/>
    </xf>
    <xf numFmtId="0" fontId="26" fillId="0" borderId="7" xfId="0" applyFont="1" applyBorder="1" applyAlignment="1">
      <alignment horizontal="left" wrapText="1"/>
    </xf>
    <xf numFmtId="0" fontId="26" fillId="0" borderId="5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4">
    <cellStyle name="Excel Built-in Normal" xfId="1" xr:uid="{00000000-0005-0000-0000-000000000000}"/>
    <cellStyle name="Гиперссылка" xfId="2" builtinId="8"/>
    <cellStyle name="Обычный" xfId="0" builtinId="0"/>
    <cellStyle name="Финансов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5"/>
  <sheetViews>
    <sheetView tabSelected="1" view="pageBreakPreview" zoomScale="85" zoomScaleNormal="85" zoomScaleSheetLayoutView="85" workbookViewId="0">
      <pane ySplit="8" topLeftCell="A414" activePane="bottomLeft" state="frozen"/>
      <selection pane="bottomLeft" activeCell="H12" sqref="H12"/>
    </sheetView>
  </sheetViews>
  <sheetFormatPr defaultRowHeight="15" outlineLevelRow="1" x14ac:dyDescent="0.25"/>
  <cols>
    <col min="1" max="1" width="3.85546875" customWidth="1"/>
    <col min="2" max="2" width="11.5703125" customWidth="1"/>
    <col min="3" max="3" width="58.7109375" customWidth="1"/>
    <col min="4" max="4" width="14.5703125" customWidth="1"/>
    <col min="5" max="5" width="21.42578125" customWidth="1"/>
    <col min="6" max="6" width="18.140625" style="41" customWidth="1"/>
    <col min="7" max="7" width="18.140625" style="43" customWidth="1"/>
    <col min="8" max="8" width="25.140625" customWidth="1"/>
    <col min="9" max="9" width="10.42578125" customWidth="1"/>
  </cols>
  <sheetData>
    <row r="1" spans="1:9" ht="15.75" x14ac:dyDescent="0.25">
      <c r="A1" s="1"/>
      <c r="B1" s="1"/>
      <c r="C1" s="1"/>
      <c r="D1" s="1"/>
      <c r="E1" s="85"/>
      <c r="F1" s="86"/>
      <c r="G1" s="97" t="s">
        <v>923</v>
      </c>
      <c r="H1" s="97"/>
      <c r="I1" s="97"/>
    </row>
    <row r="2" spans="1:9" ht="15.75" x14ac:dyDescent="0.25">
      <c r="A2" s="1"/>
      <c r="B2" s="1"/>
      <c r="C2" s="1"/>
      <c r="D2" s="1"/>
      <c r="E2" s="87"/>
      <c r="F2" s="87"/>
      <c r="G2" s="97" t="s">
        <v>924</v>
      </c>
      <c r="H2" s="97"/>
      <c r="I2" s="97"/>
    </row>
    <row r="3" spans="1:9" ht="15.75" x14ac:dyDescent="0.25">
      <c r="A3" s="1"/>
      <c r="B3" s="1"/>
      <c r="C3" s="1"/>
      <c r="D3" s="1"/>
      <c r="E3" s="87"/>
      <c r="F3" s="87"/>
      <c r="G3" s="98" t="s">
        <v>903</v>
      </c>
      <c r="H3" s="98"/>
      <c r="I3" s="98"/>
    </row>
    <row r="4" spans="1:9" ht="15.75" x14ac:dyDescent="0.25">
      <c r="A4" s="1"/>
      <c r="B4" s="1"/>
      <c r="C4" s="1"/>
      <c r="D4" s="1"/>
      <c r="E4" s="87"/>
      <c r="F4" s="87"/>
      <c r="G4" s="98" t="s">
        <v>921</v>
      </c>
      <c r="H4" s="98"/>
      <c r="I4" s="98"/>
    </row>
    <row r="5" spans="1:9" ht="15.75" x14ac:dyDescent="0.25">
      <c r="A5" s="1"/>
      <c r="B5" s="1"/>
      <c r="C5" s="1"/>
      <c r="D5" s="1"/>
      <c r="E5" s="1"/>
      <c r="F5" s="40"/>
      <c r="G5" s="42"/>
    </row>
    <row r="6" spans="1:9" x14ac:dyDescent="0.25">
      <c r="A6" s="108" t="s">
        <v>922</v>
      </c>
      <c r="B6" s="108"/>
      <c r="C6" s="108"/>
      <c r="D6" s="108"/>
      <c r="E6" s="108"/>
      <c r="F6" s="108"/>
      <c r="G6" s="108"/>
    </row>
    <row r="7" spans="1:9" x14ac:dyDescent="0.25">
      <c r="A7" s="109" t="s">
        <v>0</v>
      </c>
      <c r="B7" s="110"/>
      <c r="C7" s="110"/>
      <c r="D7" s="110"/>
      <c r="E7" s="110"/>
      <c r="F7" s="110"/>
      <c r="G7" s="110"/>
      <c r="H7" s="111"/>
    </row>
    <row r="8" spans="1:9" ht="81" customHeight="1" x14ac:dyDescent="0.25">
      <c r="A8" s="44" t="s">
        <v>1</v>
      </c>
      <c r="B8" s="44" t="s">
        <v>2</v>
      </c>
      <c r="C8" s="44" t="s">
        <v>3</v>
      </c>
      <c r="D8" s="44" t="s">
        <v>4</v>
      </c>
      <c r="E8" s="44" t="s">
        <v>5</v>
      </c>
      <c r="F8" s="95" t="s">
        <v>913</v>
      </c>
      <c r="G8" s="44" t="s">
        <v>914</v>
      </c>
      <c r="H8" s="88" t="s">
        <v>915</v>
      </c>
      <c r="I8" s="62"/>
    </row>
    <row r="9" spans="1:9" x14ac:dyDescent="0.25">
      <c r="A9" s="44"/>
      <c r="B9" s="44">
        <v>1</v>
      </c>
      <c r="C9" s="44">
        <v>2</v>
      </c>
      <c r="D9" s="44">
        <v>3</v>
      </c>
      <c r="E9" s="44">
        <v>4</v>
      </c>
      <c r="F9" s="44">
        <v>5</v>
      </c>
      <c r="G9" s="44">
        <v>6</v>
      </c>
      <c r="H9" s="65">
        <v>7</v>
      </c>
      <c r="I9" s="62"/>
    </row>
    <row r="10" spans="1:9" ht="39" customHeight="1" x14ac:dyDescent="0.25">
      <c r="A10" s="67">
        <v>1</v>
      </c>
      <c r="B10" s="67" t="s">
        <v>6</v>
      </c>
      <c r="C10" s="68" t="s">
        <v>7</v>
      </c>
      <c r="D10" s="67" t="s">
        <v>8</v>
      </c>
      <c r="E10" s="69" t="s">
        <v>9</v>
      </c>
      <c r="F10" s="70">
        <f>F11</f>
        <v>0</v>
      </c>
      <c r="G10" s="69" t="s">
        <v>10</v>
      </c>
      <c r="H10" s="71" t="s">
        <v>10</v>
      </c>
      <c r="I10" s="62"/>
    </row>
    <row r="11" spans="1:9" ht="26.1" customHeight="1" outlineLevel="1" x14ac:dyDescent="0.25">
      <c r="A11" s="102"/>
      <c r="B11" s="45" t="s">
        <v>11</v>
      </c>
      <c r="C11" s="46" t="s">
        <v>12</v>
      </c>
      <c r="D11" s="45" t="s">
        <v>8</v>
      </c>
      <c r="E11" s="47" t="s">
        <v>13</v>
      </c>
      <c r="F11" s="76">
        <v>0</v>
      </c>
      <c r="G11" s="48" t="s">
        <v>14</v>
      </c>
      <c r="H11" s="64" t="s">
        <v>10</v>
      </c>
      <c r="I11" s="62"/>
    </row>
    <row r="12" spans="1:9" ht="26.1" customHeight="1" outlineLevel="1" x14ac:dyDescent="0.25">
      <c r="A12" s="103"/>
      <c r="B12" s="45" t="s">
        <v>15</v>
      </c>
      <c r="C12" s="46" t="s">
        <v>762</v>
      </c>
      <c r="D12" s="45" t="s">
        <v>8</v>
      </c>
      <c r="E12" s="47" t="s">
        <v>17</v>
      </c>
      <c r="F12" s="49" t="s">
        <v>14</v>
      </c>
      <c r="G12" s="75">
        <v>0</v>
      </c>
      <c r="H12" s="64">
        <f t="shared" ref="H12" si="0">SUM(G12*1.07)</f>
        <v>0</v>
      </c>
      <c r="I12" s="62"/>
    </row>
    <row r="13" spans="1:9" ht="26.1" customHeight="1" outlineLevel="1" x14ac:dyDescent="0.25">
      <c r="A13" s="103"/>
      <c r="B13" s="45" t="s">
        <v>22</v>
      </c>
      <c r="C13" s="46" t="s">
        <v>763</v>
      </c>
      <c r="D13" s="45" t="s">
        <v>10</v>
      </c>
      <c r="E13" s="47" t="s">
        <v>17</v>
      </c>
      <c r="F13" s="49" t="s">
        <v>14</v>
      </c>
      <c r="G13" s="48" t="s">
        <v>14</v>
      </c>
      <c r="H13" s="64" t="s">
        <v>10</v>
      </c>
      <c r="I13" s="62"/>
    </row>
    <row r="14" spans="1:9" ht="26.1" customHeight="1" outlineLevel="1" x14ac:dyDescent="0.25">
      <c r="A14" s="103"/>
      <c r="B14" s="45" t="s">
        <v>23</v>
      </c>
      <c r="C14" s="46" t="s">
        <v>18</v>
      </c>
      <c r="D14" s="47" t="s">
        <v>16</v>
      </c>
      <c r="E14" s="47" t="s">
        <v>17</v>
      </c>
      <c r="F14" s="49" t="s">
        <v>14</v>
      </c>
      <c r="G14" s="75">
        <v>0</v>
      </c>
      <c r="H14" s="64">
        <f t="shared" ref="H14:H15" si="1">SUM(G14*1.07)</f>
        <v>0</v>
      </c>
      <c r="I14" s="62"/>
    </row>
    <row r="15" spans="1:9" ht="26.1" customHeight="1" outlineLevel="1" x14ac:dyDescent="0.25">
      <c r="A15" s="103"/>
      <c r="B15" s="45" t="s">
        <v>25</v>
      </c>
      <c r="C15" s="46" t="s">
        <v>19</v>
      </c>
      <c r="D15" s="47" t="s">
        <v>16</v>
      </c>
      <c r="E15" s="47" t="s">
        <v>17</v>
      </c>
      <c r="F15" s="49" t="s">
        <v>14</v>
      </c>
      <c r="G15" s="75">
        <v>0</v>
      </c>
      <c r="H15" s="64">
        <f t="shared" si="1"/>
        <v>0</v>
      </c>
      <c r="I15" s="62"/>
    </row>
    <row r="16" spans="1:9" ht="26.1" customHeight="1" outlineLevel="1" x14ac:dyDescent="0.25">
      <c r="A16" s="103"/>
      <c r="B16" s="45" t="s">
        <v>27</v>
      </c>
      <c r="C16" s="46" t="s">
        <v>20</v>
      </c>
      <c r="D16" s="47" t="s">
        <v>21</v>
      </c>
      <c r="E16" s="47" t="s">
        <v>17</v>
      </c>
      <c r="F16" s="49" t="s">
        <v>14</v>
      </c>
      <c r="G16" s="75">
        <v>0</v>
      </c>
      <c r="H16" s="64">
        <f t="shared" ref="H16:H47" si="2">SUM(G16*1.07)</f>
        <v>0</v>
      </c>
      <c r="I16" s="62"/>
    </row>
    <row r="17" spans="1:9" ht="26.1" customHeight="1" outlineLevel="1" x14ac:dyDescent="0.25">
      <c r="A17" s="103"/>
      <c r="B17" s="45" t="s">
        <v>30</v>
      </c>
      <c r="C17" s="46" t="s">
        <v>797</v>
      </c>
      <c r="D17" s="45" t="s">
        <v>10</v>
      </c>
      <c r="E17" s="47" t="s">
        <v>17</v>
      </c>
      <c r="F17" s="49" t="s">
        <v>14</v>
      </c>
      <c r="G17" s="48" t="s">
        <v>14</v>
      </c>
      <c r="H17" s="64" t="s">
        <v>10</v>
      </c>
      <c r="I17" s="62"/>
    </row>
    <row r="18" spans="1:9" ht="26.1" customHeight="1" outlineLevel="1" x14ac:dyDescent="0.25">
      <c r="A18" s="103"/>
      <c r="B18" s="45" t="s">
        <v>764</v>
      </c>
      <c r="C18" s="46" t="s">
        <v>798</v>
      </c>
      <c r="D18" s="45" t="s">
        <v>28</v>
      </c>
      <c r="E18" s="47" t="s">
        <v>17</v>
      </c>
      <c r="F18" s="49" t="s">
        <v>14</v>
      </c>
      <c r="G18" s="75">
        <v>0</v>
      </c>
      <c r="H18" s="64">
        <f t="shared" ref="H18:H20" si="3">SUM(G18*1.07)</f>
        <v>0</v>
      </c>
      <c r="I18" s="62"/>
    </row>
    <row r="19" spans="1:9" ht="26.1" customHeight="1" outlineLevel="1" x14ac:dyDescent="0.25">
      <c r="A19" s="103"/>
      <c r="B19" s="45" t="s">
        <v>765</v>
      </c>
      <c r="C19" s="46" t="s">
        <v>799</v>
      </c>
      <c r="D19" s="45" t="s">
        <v>28</v>
      </c>
      <c r="E19" s="47" t="s">
        <v>17</v>
      </c>
      <c r="F19" s="49" t="s">
        <v>14</v>
      </c>
      <c r="G19" s="75">
        <v>0</v>
      </c>
      <c r="H19" s="64">
        <f t="shared" si="3"/>
        <v>0</v>
      </c>
      <c r="I19" s="62"/>
    </row>
    <row r="20" spans="1:9" ht="26.1" customHeight="1" outlineLevel="1" x14ac:dyDescent="0.25">
      <c r="A20" s="103"/>
      <c r="B20" s="45" t="s">
        <v>766</v>
      </c>
      <c r="C20" s="46" t="s">
        <v>800</v>
      </c>
      <c r="D20" s="45" t="s">
        <v>801</v>
      </c>
      <c r="E20" s="47" t="s">
        <v>17</v>
      </c>
      <c r="F20" s="49" t="s">
        <v>14</v>
      </c>
      <c r="G20" s="75">
        <v>0</v>
      </c>
      <c r="H20" s="64">
        <f t="shared" si="3"/>
        <v>0</v>
      </c>
      <c r="I20" s="62"/>
    </row>
    <row r="21" spans="1:9" ht="26.1" customHeight="1" outlineLevel="1" x14ac:dyDescent="0.25">
      <c r="A21" s="103"/>
      <c r="B21" s="45" t="s">
        <v>820</v>
      </c>
      <c r="C21" s="46" t="s">
        <v>24</v>
      </c>
      <c r="D21" s="45" t="s">
        <v>21</v>
      </c>
      <c r="E21" s="47" t="s">
        <v>17</v>
      </c>
      <c r="F21" s="49" t="s">
        <v>14</v>
      </c>
      <c r="G21" s="75">
        <v>0</v>
      </c>
      <c r="H21" s="64">
        <f t="shared" si="2"/>
        <v>0</v>
      </c>
      <c r="I21" s="62"/>
    </row>
    <row r="22" spans="1:9" ht="25.5" outlineLevel="1" x14ac:dyDescent="0.25">
      <c r="A22" s="103"/>
      <c r="B22" s="45" t="s">
        <v>821</v>
      </c>
      <c r="C22" s="46" t="s">
        <v>159</v>
      </c>
      <c r="D22" s="45" t="s">
        <v>28</v>
      </c>
      <c r="E22" s="47" t="s">
        <v>17</v>
      </c>
      <c r="F22" s="49" t="s">
        <v>14</v>
      </c>
      <c r="G22" s="75">
        <v>0</v>
      </c>
      <c r="H22" s="64">
        <f t="shared" si="2"/>
        <v>0</v>
      </c>
      <c r="I22" s="62"/>
    </row>
    <row r="23" spans="1:9" ht="26.1" customHeight="1" outlineLevel="1" x14ac:dyDescent="0.25">
      <c r="A23" s="103"/>
      <c r="B23" s="45" t="s">
        <v>32</v>
      </c>
      <c r="C23" s="46" t="s">
        <v>31</v>
      </c>
      <c r="D23" s="45" t="s">
        <v>8</v>
      </c>
      <c r="E23" s="47" t="s">
        <v>17</v>
      </c>
      <c r="F23" s="49" t="s">
        <v>14</v>
      </c>
      <c r="G23" s="75">
        <v>0</v>
      </c>
      <c r="H23" s="64">
        <f t="shared" si="2"/>
        <v>0</v>
      </c>
      <c r="I23" s="62"/>
    </row>
    <row r="24" spans="1:9" ht="26.1" customHeight="1" outlineLevel="1" x14ac:dyDescent="0.25">
      <c r="A24" s="103"/>
      <c r="B24" s="45" t="s">
        <v>34</v>
      </c>
      <c r="C24" s="46" t="s">
        <v>33</v>
      </c>
      <c r="D24" s="45" t="s">
        <v>16</v>
      </c>
      <c r="E24" s="47" t="s">
        <v>17</v>
      </c>
      <c r="F24" s="49" t="s">
        <v>14</v>
      </c>
      <c r="G24" s="75">
        <v>0</v>
      </c>
      <c r="H24" s="64">
        <f t="shared" si="2"/>
        <v>0</v>
      </c>
      <c r="I24" s="62"/>
    </row>
    <row r="25" spans="1:9" ht="26.1" customHeight="1" outlineLevel="1" x14ac:dyDescent="0.25">
      <c r="A25" s="103"/>
      <c r="B25" s="45" t="s">
        <v>36</v>
      </c>
      <c r="C25" s="46" t="s">
        <v>780</v>
      </c>
      <c r="D25" s="45" t="s">
        <v>10</v>
      </c>
      <c r="E25" s="47" t="s">
        <v>17</v>
      </c>
      <c r="F25" s="49" t="s">
        <v>14</v>
      </c>
      <c r="G25" s="48" t="s">
        <v>14</v>
      </c>
      <c r="H25" s="64" t="s">
        <v>10</v>
      </c>
      <c r="I25" s="62"/>
    </row>
    <row r="26" spans="1:9" ht="26.1" customHeight="1" outlineLevel="1" x14ac:dyDescent="0.25">
      <c r="A26" s="103"/>
      <c r="B26" s="45" t="s">
        <v>768</v>
      </c>
      <c r="C26" s="46" t="s">
        <v>142</v>
      </c>
      <c r="D26" s="45" t="s">
        <v>28</v>
      </c>
      <c r="E26" s="47" t="s">
        <v>17</v>
      </c>
      <c r="F26" s="49" t="s">
        <v>14</v>
      </c>
      <c r="G26" s="75">
        <v>0</v>
      </c>
      <c r="H26" s="64">
        <f t="shared" si="2"/>
        <v>0</v>
      </c>
      <c r="I26" s="62"/>
    </row>
    <row r="27" spans="1:9" ht="26.1" customHeight="1" outlineLevel="1" x14ac:dyDescent="0.25">
      <c r="A27" s="103"/>
      <c r="B27" s="45" t="s">
        <v>769</v>
      </c>
      <c r="C27" s="46" t="s">
        <v>143</v>
      </c>
      <c r="D27" s="45" t="s">
        <v>28</v>
      </c>
      <c r="E27" s="47" t="s">
        <v>17</v>
      </c>
      <c r="F27" s="49" t="s">
        <v>14</v>
      </c>
      <c r="G27" s="75">
        <v>0</v>
      </c>
      <c r="H27" s="64">
        <f t="shared" si="2"/>
        <v>0</v>
      </c>
      <c r="I27" s="62"/>
    </row>
    <row r="28" spans="1:9" ht="26.1" customHeight="1" outlineLevel="1" x14ac:dyDescent="0.25">
      <c r="A28" s="103"/>
      <c r="B28" s="45" t="s">
        <v>770</v>
      </c>
      <c r="C28" s="46" t="s">
        <v>767</v>
      </c>
      <c r="D28" s="45" t="s">
        <v>35</v>
      </c>
      <c r="E28" s="47" t="s">
        <v>17</v>
      </c>
      <c r="F28" s="49" t="s">
        <v>14</v>
      </c>
      <c r="G28" s="75">
        <v>0</v>
      </c>
      <c r="H28" s="64">
        <f t="shared" si="2"/>
        <v>0</v>
      </c>
      <c r="I28" s="62"/>
    </row>
    <row r="29" spans="1:9" ht="26.1" customHeight="1" outlineLevel="1" x14ac:dyDescent="0.25">
      <c r="A29" s="103"/>
      <c r="B29" s="45" t="s">
        <v>781</v>
      </c>
      <c r="C29" s="46" t="s">
        <v>796</v>
      </c>
      <c r="D29" s="45" t="s">
        <v>35</v>
      </c>
      <c r="E29" s="47" t="s">
        <v>17</v>
      </c>
      <c r="F29" s="49" t="s">
        <v>14</v>
      </c>
      <c r="G29" s="75">
        <v>0</v>
      </c>
      <c r="H29" s="64">
        <f t="shared" si="2"/>
        <v>0</v>
      </c>
      <c r="I29" s="62"/>
    </row>
    <row r="30" spans="1:9" ht="26.1" customHeight="1" outlineLevel="1" x14ac:dyDescent="0.25">
      <c r="A30" s="103"/>
      <c r="B30" s="45" t="s">
        <v>37</v>
      </c>
      <c r="C30" s="46" t="s">
        <v>772</v>
      </c>
      <c r="D30" s="45" t="s">
        <v>10</v>
      </c>
      <c r="E30" s="47" t="s">
        <v>17</v>
      </c>
      <c r="F30" s="49" t="s">
        <v>14</v>
      </c>
      <c r="G30" s="48" t="s">
        <v>14</v>
      </c>
      <c r="H30" s="64" t="s">
        <v>10</v>
      </c>
      <c r="I30" s="62"/>
    </row>
    <row r="31" spans="1:9" ht="26.1" customHeight="1" outlineLevel="1" x14ac:dyDescent="0.25">
      <c r="A31" s="103"/>
      <c r="B31" s="45" t="s">
        <v>771</v>
      </c>
      <c r="C31" s="46" t="s">
        <v>773</v>
      </c>
      <c r="D31" s="45" t="s">
        <v>774</v>
      </c>
      <c r="E31" s="47" t="s">
        <v>17</v>
      </c>
      <c r="F31" s="49" t="s">
        <v>14</v>
      </c>
      <c r="G31" s="75">
        <v>0</v>
      </c>
      <c r="H31" s="64">
        <f t="shared" si="2"/>
        <v>0</v>
      </c>
      <c r="I31" s="62"/>
    </row>
    <row r="32" spans="1:9" ht="26.1" customHeight="1" outlineLevel="1" x14ac:dyDescent="0.25">
      <c r="A32" s="103"/>
      <c r="B32" s="45" t="s">
        <v>775</v>
      </c>
      <c r="C32" s="46" t="s">
        <v>776</v>
      </c>
      <c r="D32" s="45" t="s">
        <v>774</v>
      </c>
      <c r="E32" s="47" t="s">
        <v>17</v>
      </c>
      <c r="F32" s="49" t="s">
        <v>14</v>
      </c>
      <c r="G32" s="75">
        <v>0</v>
      </c>
      <c r="H32" s="64">
        <f t="shared" si="2"/>
        <v>0</v>
      </c>
      <c r="I32" s="62"/>
    </row>
    <row r="33" spans="1:9" ht="26.1" customHeight="1" outlineLevel="1" x14ac:dyDescent="0.25">
      <c r="A33" s="103"/>
      <c r="B33" s="45" t="s">
        <v>777</v>
      </c>
      <c r="C33" s="46" t="s">
        <v>779</v>
      </c>
      <c r="D33" s="45" t="s">
        <v>774</v>
      </c>
      <c r="E33" s="47" t="s">
        <v>17</v>
      </c>
      <c r="F33" s="49" t="s">
        <v>14</v>
      </c>
      <c r="G33" s="75">
        <v>0</v>
      </c>
      <c r="H33" s="64">
        <f t="shared" si="2"/>
        <v>0</v>
      </c>
      <c r="I33" s="62"/>
    </row>
    <row r="34" spans="1:9" ht="26.1" customHeight="1" outlineLevel="1" x14ac:dyDescent="0.25">
      <c r="A34" s="103"/>
      <c r="B34" s="45" t="s">
        <v>778</v>
      </c>
      <c r="C34" s="46" t="s">
        <v>793</v>
      </c>
      <c r="D34" s="45" t="s">
        <v>774</v>
      </c>
      <c r="E34" s="47" t="s">
        <v>17</v>
      </c>
      <c r="F34" s="49" t="s">
        <v>14</v>
      </c>
      <c r="G34" s="75">
        <v>0</v>
      </c>
      <c r="H34" s="64">
        <f t="shared" si="2"/>
        <v>0</v>
      </c>
      <c r="I34" s="62"/>
    </row>
    <row r="35" spans="1:9" ht="26.1" customHeight="1" outlineLevel="1" x14ac:dyDescent="0.25">
      <c r="A35" s="103"/>
      <c r="B35" s="45" t="s">
        <v>38</v>
      </c>
      <c r="C35" s="46" t="s">
        <v>39</v>
      </c>
      <c r="D35" s="45" t="s">
        <v>8</v>
      </c>
      <c r="E35" s="47" t="s">
        <v>17</v>
      </c>
      <c r="F35" s="49" t="s">
        <v>14</v>
      </c>
      <c r="G35" s="75">
        <v>0</v>
      </c>
      <c r="H35" s="64">
        <f t="shared" si="2"/>
        <v>0</v>
      </c>
      <c r="I35" s="62"/>
    </row>
    <row r="36" spans="1:9" ht="26.1" customHeight="1" outlineLevel="1" x14ac:dyDescent="0.25">
      <c r="A36" s="103"/>
      <c r="B36" s="45" t="s">
        <v>40</v>
      </c>
      <c r="C36" s="46" t="s">
        <v>41</v>
      </c>
      <c r="D36" s="45" t="s">
        <v>42</v>
      </c>
      <c r="E36" s="47" t="s">
        <v>17</v>
      </c>
      <c r="F36" s="49" t="s">
        <v>14</v>
      </c>
      <c r="G36" s="75">
        <v>0</v>
      </c>
      <c r="H36" s="64">
        <f t="shared" si="2"/>
        <v>0</v>
      </c>
      <c r="I36" s="62"/>
    </row>
    <row r="37" spans="1:9" ht="26.1" customHeight="1" outlineLevel="1" x14ac:dyDescent="0.25">
      <c r="A37" s="103"/>
      <c r="B37" s="45" t="s">
        <v>43</v>
      </c>
      <c r="C37" s="46" t="s">
        <v>44</v>
      </c>
      <c r="D37" s="45" t="s">
        <v>8</v>
      </c>
      <c r="E37" s="47" t="s">
        <v>17</v>
      </c>
      <c r="F37" s="49" t="s">
        <v>14</v>
      </c>
      <c r="G37" s="75">
        <v>0</v>
      </c>
      <c r="H37" s="64">
        <f t="shared" si="2"/>
        <v>0</v>
      </c>
      <c r="I37" s="62"/>
    </row>
    <row r="38" spans="1:9" ht="26.1" customHeight="1" outlineLevel="1" x14ac:dyDescent="0.25">
      <c r="A38" s="103"/>
      <c r="B38" s="45" t="s">
        <v>45</v>
      </c>
      <c r="C38" s="46" t="s">
        <v>46</v>
      </c>
      <c r="D38" s="45" t="s">
        <v>47</v>
      </c>
      <c r="E38" s="47" t="s">
        <v>17</v>
      </c>
      <c r="F38" s="49" t="s">
        <v>14</v>
      </c>
      <c r="G38" s="75">
        <v>0</v>
      </c>
      <c r="H38" s="64">
        <f t="shared" si="2"/>
        <v>0</v>
      </c>
      <c r="I38" s="62"/>
    </row>
    <row r="39" spans="1:9" ht="26.1" customHeight="1" outlineLevel="1" x14ac:dyDescent="0.25">
      <c r="A39" s="103"/>
      <c r="B39" s="45" t="s">
        <v>48</v>
      </c>
      <c r="C39" s="46" t="s">
        <v>49</v>
      </c>
      <c r="D39" s="45" t="s">
        <v>47</v>
      </c>
      <c r="E39" s="47" t="s">
        <v>17</v>
      </c>
      <c r="F39" s="49" t="s">
        <v>14</v>
      </c>
      <c r="G39" s="75">
        <v>0</v>
      </c>
      <c r="H39" s="64">
        <f t="shared" si="2"/>
        <v>0</v>
      </c>
      <c r="I39" s="62"/>
    </row>
    <row r="40" spans="1:9" ht="26.1" customHeight="1" outlineLevel="1" x14ac:dyDescent="0.25">
      <c r="A40" s="103"/>
      <c r="B40" s="45" t="s">
        <v>50</v>
      </c>
      <c r="C40" s="46" t="s">
        <v>51</v>
      </c>
      <c r="D40" s="45" t="s">
        <v>47</v>
      </c>
      <c r="E40" s="47" t="s">
        <v>17</v>
      </c>
      <c r="F40" s="49" t="s">
        <v>14</v>
      </c>
      <c r="G40" s="75">
        <v>0</v>
      </c>
      <c r="H40" s="64">
        <f t="shared" si="2"/>
        <v>0</v>
      </c>
      <c r="I40" s="62"/>
    </row>
    <row r="41" spans="1:9" ht="26.1" customHeight="1" outlineLevel="1" x14ac:dyDescent="0.25">
      <c r="A41" s="103"/>
      <c r="B41" s="45" t="s">
        <v>52</v>
      </c>
      <c r="C41" s="46" t="s">
        <v>53</v>
      </c>
      <c r="D41" s="45" t="s">
        <v>47</v>
      </c>
      <c r="E41" s="47" t="s">
        <v>17</v>
      </c>
      <c r="F41" s="49" t="s">
        <v>14</v>
      </c>
      <c r="G41" s="75">
        <v>0</v>
      </c>
      <c r="H41" s="64">
        <f t="shared" si="2"/>
        <v>0</v>
      </c>
      <c r="I41" s="62"/>
    </row>
    <row r="42" spans="1:9" ht="26.1" customHeight="1" outlineLevel="1" x14ac:dyDescent="0.25">
      <c r="A42" s="103"/>
      <c r="B42" s="45" t="s">
        <v>54</v>
      </c>
      <c r="C42" s="46" t="s">
        <v>55</v>
      </c>
      <c r="D42" s="45" t="s">
        <v>47</v>
      </c>
      <c r="E42" s="47" t="s">
        <v>17</v>
      </c>
      <c r="F42" s="49" t="s">
        <v>14</v>
      </c>
      <c r="G42" s="75">
        <v>0</v>
      </c>
      <c r="H42" s="64">
        <f t="shared" si="2"/>
        <v>0</v>
      </c>
      <c r="I42" s="62"/>
    </row>
    <row r="43" spans="1:9" ht="26.1" customHeight="1" outlineLevel="1" x14ac:dyDescent="0.25">
      <c r="A43" s="103"/>
      <c r="B43" s="45" t="s">
        <v>56</v>
      </c>
      <c r="C43" s="46" t="s">
        <v>57</v>
      </c>
      <c r="D43" s="45" t="s">
        <v>8</v>
      </c>
      <c r="E43" s="47" t="s">
        <v>17</v>
      </c>
      <c r="F43" s="49" t="s">
        <v>14</v>
      </c>
      <c r="G43" s="75">
        <v>0</v>
      </c>
      <c r="H43" s="64">
        <f t="shared" si="2"/>
        <v>0</v>
      </c>
      <c r="I43" s="62"/>
    </row>
    <row r="44" spans="1:9" ht="26.1" customHeight="1" outlineLevel="1" x14ac:dyDescent="0.25">
      <c r="A44" s="103"/>
      <c r="B44" s="45" t="s">
        <v>58</v>
      </c>
      <c r="C44" s="46" t="s">
        <v>59</v>
      </c>
      <c r="D44" s="45" t="s">
        <v>8</v>
      </c>
      <c r="E44" s="47" t="s">
        <v>17</v>
      </c>
      <c r="F44" s="49" t="s">
        <v>14</v>
      </c>
      <c r="G44" s="75">
        <v>0</v>
      </c>
      <c r="H44" s="64">
        <f t="shared" si="2"/>
        <v>0</v>
      </c>
      <c r="I44" s="62"/>
    </row>
    <row r="45" spans="1:9" ht="26.1" customHeight="1" outlineLevel="1" x14ac:dyDescent="0.25">
      <c r="A45" s="103"/>
      <c r="B45" s="45" t="s">
        <v>60</v>
      </c>
      <c r="C45" s="46" t="s">
        <v>61</v>
      </c>
      <c r="D45" s="45" t="s">
        <v>35</v>
      </c>
      <c r="E45" s="47" t="s">
        <v>17</v>
      </c>
      <c r="F45" s="49" t="s">
        <v>14</v>
      </c>
      <c r="G45" s="75">
        <v>0</v>
      </c>
      <c r="H45" s="64">
        <f t="shared" si="2"/>
        <v>0</v>
      </c>
      <c r="I45" s="62"/>
    </row>
    <row r="46" spans="1:9" ht="26.1" customHeight="1" outlineLevel="1" x14ac:dyDescent="0.25">
      <c r="A46" s="103"/>
      <c r="B46" s="50" t="s">
        <v>62</v>
      </c>
      <c r="C46" s="46" t="s">
        <v>63</v>
      </c>
      <c r="D46" s="45" t="s">
        <v>8</v>
      </c>
      <c r="E46" s="47" t="s">
        <v>17</v>
      </c>
      <c r="F46" s="49" t="s">
        <v>14</v>
      </c>
      <c r="G46" s="75">
        <v>0</v>
      </c>
      <c r="H46" s="64">
        <f t="shared" si="2"/>
        <v>0</v>
      </c>
      <c r="I46" s="62"/>
    </row>
    <row r="47" spans="1:9" ht="26.1" customHeight="1" outlineLevel="1" x14ac:dyDescent="0.25">
      <c r="A47" s="104"/>
      <c r="B47" s="45" t="s">
        <v>64</v>
      </c>
      <c r="C47" s="46" t="s">
        <v>65</v>
      </c>
      <c r="D47" s="45" t="s">
        <v>8</v>
      </c>
      <c r="E47" s="47" t="s">
        <v>17</v>
      </c>
      <c r="F47" s="49" t="s">
        <v>14</v>
      </c>
      <c r="G47" s="75">
        <v>0</v>
      </c>
      <c r="H47" s="64">
        <f t="shared" si="2"/>
        <v>0</v>
      </c>
      <c r="I47" s="62"/>
    </row>
    <row r="48" spans="1:9" ht="39" customHeight="1" x14ac:dyDescent="0.25">
      <c r="A48" s="67">
        <v>2</v>
      </c>
      <c r="B48" s="67" t="s">
        <v>66</v>
      </c>
      <c r="C48" s="68" t="s">
        <v>901</v>
      </c>
      <c r="D48" s="67" t="s">
        <v>8</v>
      </c>
      <c r="E48" s="69" t="s">
        <v>9</v>
      </c>
      <c r="F48" s="70">
        <f>F49</f>
        <v>0</v>
      </c>
      <c r="G48" s="69" t="s">
        <v>14</v>
      </c>
      <c r="H48" s="71" t="s">
        <v>10</v>
      </c>
      <c r="I48" s="62"/>
    </row>
    <row r="49" spans="1:9" ht="26.1" customHeight="1" outlineLevel="1" x14ac:dyDescent="0.25">
      <c r="A49" s="105"/>
      <c r="B49" s="51" t="s">
        <v>67</v>
      </c>
      <c r="C49" s="46" t="s">
        <v>12</v>
      </c>
      <c r="D49" s="45" t="s">
        <v>8</v>
      </c>
      <c r="E49" s="47" t="s">
        <v>13</v>
      </c>
      <c r="F49" s="75">
        <v>0</v>
      </c>
      <c r="G49" s="48" t="s">
        <v>14</v>
      </c>
      <c r="H49" s="64" t="s">
        <v>10</v>
      </c>
      <c r="I49" s="62"/>
    </row>
    <row r="50" spans="1:9" ht="26.1" customHeight="1" outlineLevel="1" x14ac:dyDescent="0.25">
      <c r="A50" s="106"/>
      <c r="B50" s="51" t="s">
        <v>68</v>
      </c>
      <c r="C50" s="46" t="s">
        <v>762</v>
      </c>
      <c r="D50" s="45" t="s">
        <v>8</v>
      </c>
      <c r="E50" s="47" t="s">
        <v>17</v>
      </c>
      <c r="F50" s="49" t="s">
        <v>14</v>
      </c>
      <c r="G50" s="75">
        <v>0</v>
      </c>
      <c r="H50" s="64">
        <f t="shared" ref="H50" si="4">SUM(G50*1.07)</f>
        <v>0</v>
      </c>
      <c r="I50" s="62"/>
    </row>
    <row r="51" spans="1:9" ht="26.1" customHeight="1" outlineLevel="1" x14ac:dyDescent="0.25">
      <c r="A51" s="106"/>
      <c r="B51" s="51" t="s">
        <v>70</v>
      </c>
      <c r="C51" s="46" t="s">
        <v>69</v>
      </c>
      <c r="D51" s="45" t="s">
        <v>8</v>
      </c>
      <c r="E51" s="47" t="s">
        <v>17</v>
      </c>
      <c r="F51" s="49" t="s">
        <v>14</v>
      </c>
      <c r="G51" s="75">
        <v>0</v>
      </c>
      <c r="H51" s="64">
        <f t="shared" ref="H51:H67" si="5">SUM(G51*1.05)</f>
        <v>0</v>
      </c>
      <c r="I51" s="62"/>
    </row>
    <row r="52" spans="1:9" ht="26.1" customHeight="1" outlineLevel="1" x14ac:dyDescent="0.25">
      <c r="A52" s="106"/>
      <c r="B52" s="51" t="s">
        <v>72</v>
      </c>
      <c r="C52" s="46" t="s">
        <v>71</v>
      </c>
      <c r="D52" s="45" t="s">
        <v>26</v>
      </c>
      <c r="E52" s="47" t="s">
        <v>29</v>
      </c>
      <c r="F52" s="49" t="s">
        <v>14</v>
      </c>
      <c r="G52" s="75">
        <v>0</v>
      </c>
      <c r="H52" s="64">
        <f t="shared" si="5"/>
        <v>0</v>
      </c>
      <c r="I52" s="62"/>
    </row>
    <row r="53" spans="1:9" ht="26.1" customHeight="1" outlineLevel="1" x14ac:dyDescent="0.25">
      <c r="A53" s="106"/>
      <c r="B53" s="51" t="s">
        <v>74</v>
      </c>
      <c r="C53" s="46" t="s">
        <v>73</v>
      </c>
      <c r="D53" s="45" t="s">
        <v>8</v>
      </c>
      <c r="E53" s="47" t="s">
        <v>17</v>
      </c>
      <c r="F53" s="49" t="s">
        <v>14</v>
      </c>
      <c r="G53" s="75">
        <v>0</v>
      </c>
      <c r="H53" s="64">
        <f t="shared" si="5"/>
        <v>0</v>
      </c>
      <c r="I53" s="62"/>
    </row>
    <row r="54" spans="1:9" ht="26.1" customHeight="1" outlineLevel="1" x14ac:dyDescent="0.25">
      <c r="A54" s="106"/>
      <c r="B54" s="51" t="s">
        <v>76</v>
      </c>
      <c r="C54" s="46" t="s">
        <v>75</v>
      </c>
      <c r="D54" s="45" t="s">
        <v>8</v>
      </c>
      <c r="E54" s="47" t="s">
        <v>17</v>
      </c>
      <c r="F54" s="49" t="s">
        <v>14</v>
      </c>
      <c r="G54" s="75">
        <v>0</v>
      </c>
      <c r="H54" s="64">
        <f t="shared" si="5"/>
        <v>0</v>
      </c>
      <c r="I54" s="62"/>
    </row>
    <row r="55" spans="1:9" ht="26.1" customHeight="1" outlineLevel="1" x14ac:dyDescent="0.25">
      <c r="A55" s="106"/>
      <c r="B55" s="51" t="s">
        <v>78</v>
      </c>
      <c r="C55" s="46" t="s">
        <v>77</v>
      </c>
      <c r="D55" s="45" t="s">
        <v>8</v>
      </c>
      <c r="E55" s="47" t="s">
        <v>17</v>
      </c>
      <c r="F55" s="49" t="s">
        <v>14</v>
      </c>
      <c r="G55" s="75">
        <v>0</v>
      </c>
      <c r="H55" s="64">
        <f t="shared" si="5"/>
        <v>0</v>
      </c>
      <c r="I55" s="62"/>
    </row>
    <row r="56" spans="1:9" ht="26.1" customHeight="1" outlineLevel="1" x14ac:dyDescent="0.25">
      <c r="A56" s="106"/>
      <c r="B56" s="51" t="s">
        <v>80</v>
      </c>
      <c r="C56" s="46" t="s">
        <v>79</v>
      </c>
      <c r="D56" s="45" t="s">
        <v>8</v>
      </c>
      <c r="E56" s="47" t="s">
        <v>17</v>
      </c>
      <c r="F56" s="49" t="s">
        <v>14</v>
      </c>
      <c r="G56" s="75">
        <v>0</v>
      </c>
      <c r="H56" s="64">
        <f t="shared" si="5"/>
        <v>0</v>
      </c>
      <c r="I56" s="62"/>
    </row>
    <row r="57" spans="1:9" ht="26.1" customHeight="1" outlineLevel="1" x14ac:dyDescent="0.25">
      <c r="A57" s="106"/>
      <c r="B57" s="51" t="s">
        <v>82</v>
      </c>
      <c r="C57" s="46" t="s">
        <v>81</v>
      </c>
      <c r="D57" s="45" t="s">
        <v>8</v>
      </c>
      <c r="E57" s="47" t="s">
        <v>17</v>
      </c>
      <c r="F57" s="49" t="s">
        <v>14</v>
      </c>
      <c r="G57" s="75">
        <v>0</v>
      </c>
      <c r="H57" s="64">
        <f t="shared" si="5"/>
        <v>0</v>
      </c>
      <c r="I57" s="62"/>
    </row>
    <row r="58" spans="1:9" ht="26.1" customHeight="1" outlineLevel="1" x14ac:dyDescent="0.25">
      <c r="A58" s="106"/>
      <c r="B58" s="51" t="s">
        <v>84</v>
      </c>
      <c r="C58" s="46" t="s">
        <v>83</v>
      </c>
      <c r="D58" s="45" t="s">
        <v>8</v>
      </c>
      <c r="E58" s="47" t="s">
        <v>17</v>
      </c>
      <c r="F58" s="49" t="s">
        <v>14</v>
      </c>
      <c r="G58" s="75">
        <v>0</v>
      </c>
      <c r="H58" s="64">
        <f t="shared" si="5"/>
        <v>0</v>
      </c>
      <c r="I58" s="62"/>
    </row>
    <row r="59" spans="1:9" ht="26.1" customHeight="1" outlineLevel="1" x14ac:dyDescent="0.25">
      <c r="A59" s="106"/>
      <c r="B59" s="51" t="s">
        <v>86</v>
      </c>
      <c r="C59" s="46" t="s">
        <v>85</v>
      </c>
      <c r="D59" s="45" t="s">
        <v>16</v>
      </c>
      <c r="E59" s="47" t="s">
        <v>17</v>
      </c>
      <c r="F59" s="49" t="s">
        <v>14</v>
      </c>
      <c r="G59" s="75">
        <v>0</v>
      </c>
      <c r="H59" s="64">
        <f t="shared" si="5"/>
        <v>0</v>
      </c>
      <c r="I59" s="62"/>
    </row>
    <row r="60" spans="1:9" ht="26.1" customHeight="1" outlineLevel="1" x14ac:dyDescent="0.25">
      <c r="A60" s="106"/>
      <c r="B60" s="51" t="s">
        <v>89</v>
      </c>
      <c r="C60" s="46" t="s">
        <v>87</v>
      </c>
      <c r="D60" s="45" t="s">
        <v>88</v>
      </c>
      <c r="E60" s="47" t="s">
        <v>17</v>
      </c>
      <c r="F60" s="49" t="s">
        <v>14</v>
      </c>
      <c r="G60" s="75">
        <v>0</v>
      </c>
      <c r="H60" s="64">
        <f t="shared" si="5"/>
        <v>0</v>
      </c>
      <c r="I60" s="62"/>
    </row>
    <row r="61" spans="1:9" ht="26.1" customHeight="1" outlineLevel="1" x14ac:dyDescent="0.25">
      <c r="A61" s="106"/>
      <c r="B61" s="51" t="s">
        <v>92</v>
      </c>
      <c r="C61" s="46" t="s">
        <v>90</v>
      </c>
      <c r="D61" s="45" t="s">
        <v>91</v>
      </c>
      <c r="E61" s="47" t="s">
        <v>17</v>
      </c>
      <c r="F61" s="49" t="s">
        <v>14</v>
      </c>
      <c r="G61" s="75">
        <v>0</v>
      </c>
      <c r="H61" s="64">
        <f t="shared" si="5"/>
        <v>0</v>
      </c>
      <c r="I61" s="62"/>
    </row>
    <row r="62" spans="1:9" ht="26.1" customHeight="1" outlineLevel="1" x14ac:dyDescent="0.25">
      <c r="A62" s="106"/>
      <c r="B62" s="51" t="s">
        <v>94</v>
      </c>
      <c r="C62" s="46" t="s">
        <v>93</v>
      </c>
      <c r="D62" s="45" t="s">
        <v>8</v>
      </c>
      <c r="E62" s="47" t="s">
        <v>17</v>
      </c>
      <c r="F62" s="49" t="s">
        <v>14</v>
      </c>
      <c r="G62" s="75">
        <v>0</v>
      </c>
      <c r="H62" s="64">
        <f t="shared" si="5"/>
        <v>0</v>
      </c>
      <c r="I62" s="62"/>
    </row>
    <row r="63" spans="1:9" ht="26.1" customHeight="1" outlineLevel="1" x14ac:dyDescent="0.25">
      <c r="A63" s="106"/>
      <c r="B63" s="51" t="s">
        <v>96</v>
      </c>
      <c r="C63" s="52" t="s">
        <v>97</v>
      </c>
      <c r="D63" s="45" t="s">
        <v>98</v>
      </c>
      <c r="E63" s="47" t="s">
        <v>17</v>
      </c>
      <c r="F63" s="49" t="s">
        <v>14</v>
      </c>
      <c r="G63" s="75">
        <v>0</v>
      </c>
      <c r="H63" s="64">
        <f t="shared" si="5"/>
        <v>0</v>
      </c>
      <c r="I63" s="62"/>
    </row>
    <row r="64" spans="1:9" ht="26.1" customHeight="1" outlineLevel="1" x14ac:dyDescent="0.25">
      <c r="A64" s="106"/>
      <c r="B64" s="51" t="s">
        <v>99</v>
      </c>
      <c r="C64" s="53" t="s">
        <v>100</v>
      </c>
      <c r="D64" s="45" t="s">
        <v>98</v>
      </c>
      <c r="E64" s="47" t="s">
        <v>17</v>
      </c>
      <c r="F64" s="49" t="s">
        <v>14</v>
      </c>
      <c r="G64" s="75">
        <v>0</v>
      </c>
      <c r="H64" s="64">
        <f t="shared" si="5"/>
        <v>0</v>
      </c>
      <c r="I64" s="62"/>
    </row>
    <row r="65" spans="1:9" ht="26.1" customHeight="1" outlineLevel="1" x14ac:dyDescent="0.25">
      <c r="A65" s="106"/>
      <c r="B65" s="51" t="s">
        <v>101</v>
      </c>
      <c r="C65" s="46" t="s">
        <v>102</v>
      </c>
      <c r="D65" s="45" t="s">
        <v>8</v>
      </c>
      <c r="E65" s="47" t="s">
        <v>17</v>
      </c>
      <c r="F65" s="49" t="s">
        <v>14</v>
      </c>
      <c r="G65" s="75">
        <v>0</v>
      </c>
      <c r="H65" s="64">
        <f t="shared" si="5"/>
        <v>0</v>
      </c>
      <c r="I65" s="62"/>
    </row>
    <row r="66" spans="1:9" ht="26.1" customHeight="1" outlineLevel="1" x14ac:dyDescent="0.25">
      <c r="A66" s="106"/>
      <c r="B66" s="51" t="s">
        <v>103</v>
      </c>
      <c r="C66" s="46" t="s">
        <v>105</v>
      </c>
      <c r="D66" s="45" t="s">
        <v>8</v>
      </c>
      <c r="E66" s="47" t="s">
        <v>17</v>
      </c>
      <c r="F66" s="49" t="s">
        <v>14</v>
      </c>
      <c r="G66" s="75">
        <v>0</v>
      </c>
      <c r="H66" s="64">
        <f t="shared" si="5"/>
        <v>0</v>
      </c>
      <c r="I66" s="62"/>
    </row>
    <row r="67" spans="1:9" ht="26.1" customHeight="1" outlineLevel="1" x14ac:dyDescent="0.25">
      <c r="A67" s="106"/>
      <c r="B67" s="51" t="s">
        <v>104</v>
      </c>
      <c r="C67" s="46" t="s">
        <v>109</v>
      </c>
      <c r="D67" s="45" t="s">
        <v>110</v>
      </c>
      <c r="E67" s="47" t="s">
        <v>17</v>
      </c>
      <c r="F67" s="49" t="s">
        <v>14</v>
      </c>
      <c r="G67" s="75">
        <v>0</v>
      </c>
      <c r="H67" s="64">
        <f t="shared" si="5"/>
        <v>0</v>
      </c>
      <c r="I67" s="62"/>
    </row>
    <row r="68" spans="1:9" ht="26.1" customHeight="1" outlineLevel="1" x14ac:dyDescent="0.25">
      <c r="A68" s="106"/>
      <c r="B68" s="51" t="s">
        <v>106</v>
      </c>
      <c r="C68" s="46" t="s">
        <v>782</v>
      </c>
      <c r="D68" s="45" t="s">
        <v>10</v>
      </c>
      <c r="E68" s="47" t="s">
        <v>17</v>
      </c>
      <c r="F68" s="49" t="s">
        <v>14</v>
      </c>
      <c r="G68" s="48" t="s">
        <v>14</v>
      </c>
      <c r="H68" s="64" t="s">
        <v>10</v>
      </c>
      <c r="I68" s="62"/>
    </row>
    <row r="69" spans="1:9" ht="26.1" customHeight="1" outlineLevel="1" x14ac:dyDescent="0.25">
      <c r="A69" s="106"/>
      <c r="B69" s="51" t="s">
        <v>788</v>
      </c>
      <c r="C69" s="46" t="s">
        <v>783</v>
      </c>
      <c r="D69" s="45" t="s">
        <v>98</v>
      </c>
      <c r="E69" s="47" t="s">
        <v>17</v>
      </c>
      <c r="F69" s="49" t="s">
        <v>14</v>
      </c>
      <c r="G69" s="75">
        <v>0</v>
      </c>
      <c r="H69" s="64">
        <f>SUM(G69*1.07)</f>
        <v>0</v>
      </c>
      <c r="I69" s="62"/>
    </row>
    <row r="70" spans="1:9" ht="26.1" customHeight="1" outlineLevel="1" x14ac:dyDescent="0.25">
      <c r="A70" s="106"/>
      <c r="B70" s="51" t="s">
        <v>789</v>
      </c>
      <c r="C70" s="46" t="s">
        <v>784</v>
      </c>
      <c r="D70" s="45" t="s">
        <v>98</v>
      </c>
      <c r="E70" s="47" t="s">
        <v>17</v>
      </c>
      <c r="F70" s="49" t="s">
        <v>14</v>
      </c>
      <c r="G70" s="75">
        <v>0</v>
      </c>
      <c r="H70" s="64">
        <f t="shared" ref="H70:H75" si="6">SUM(G70*1.07)</f>
        <v>0</v>
      </c>
      <c r="I70" s="62"/>
    </row>
    <row r="71" spans="1:9" ht="26.1" customHeight="1" outlineLevel="1" x14ac:dyDescent="0.25">
      <c r="A71" s="106"/>
      <c r="B71" s="51" t="s">
        <v>790</v>
      </c>
      <c r="C71" s="46" t="s">
        <v>785</v>
      </c>
      <c r="D71" s="45" t="s">
        <v>98</v>
      </c>
      <c r="E71" s="47" t="s">
        <v>17</v>
      </c>
      <c r="F71" s="49" t="s">
        <v>14</v>
      </c>
      <c r="G71" s="75">
        <v>0</v>
      </c>
      <c r="H71" s="64">
        <f t="shared" si="6"/>
        <v>0</v>
      </c>
      <c r="I71" s="62"/>
    </row>
    <row r="72" spans="1:9" ht="26.1" customHeight="1" outlineLevel="1" x14ac:dyDescent="0.25">
      <c r="A72" s="106"/>
      <c r="B72" s="51" t="s">
        <v>791</v>
      </c>
      <c r="C72" s="46" t="s">
        <v>786</v>
      </c>
      <c r="D72" s="45" t="s">
        <v>98</v>
      </c>
      <c r="E72" s="47" t="s">
        <v>17</v>
      </c>
      <c r="F72" s="49" t="s">
        <v>14</v>
      </c>
      <c r="G72" s="75">
        <v>0</v>
      </c>
      <c r="H72" s="64">
        <f t="shared" si="6"/>
        <v>0</v>
      </c>
      <c r="I72" s="62"/>
    </row>
    <row r="73" spans="1:9" ht="26.1" customHeight="1" outlineLevel="1" x14ac:dyDescent="0.25">
      <c r="A73" s="106"/>
      <c r="B73" s="51" t="s">
        <v>792</v>
      </c>
      <c r="C73" s="46" t="s">
        <v>787</v>
      </c>
      <c r="D73" s="45" t="s">
        <v>91</v>
      </c>
      <c r="E73" s="47" t="s">
        <v>17</v>
      </c>
      <c r="F73" s="49" t="s">
        <v>14</v>
      </c>
      <c r="G73" s="75">
        <v>0</v>
      </c>
      <c r="H73" s="64">
        <f t="shared" si="6"/>
        <v>0</v>
      </c>
      <c r="I73" s="62"/>
    </row>
    <row r="74" spans="1:9" ht="26.1" customHeight="1" outlineLevel="1" x14ac:dyDescent="0.25">
      <c r="A74" s="106"/>
      <c r="B74" s="51" t="s">
        <v>107</v>
      </c>
      <c r="C74" s="46" t="s">
        <v>111</v>
      </c>
      <c r="D74" s="45" t="s">
        <v>98</v>
      </c>
      <c r="E74" s="47" t="s">
        <v>17</v>
      </c>
      <c r="F74" s="49" t="s">
        <v>14</v>
      </c>
      <c r="G74" s="75">
        <v>0</v>
      </c>
      <c r="H74" s="64">
        <f t="shared" si="6"/>
        <v>0</v>
      </c>
      <c r="I74" s="62"/>
    </row>
    <row r="75" spans="1:9" ht="26.1" customHeight="1" outlineLevel="1" x14ac:dyDescent="0.25">
      <c r="A75" s="107"/>
      <c r="B75" s="51" t="s">
        <v>108</v>
      </c>
      <c r="C75" s="46" t="s">
        <v>112</v>
      </c>
      <c r="D75" s="45" t="s">
        <v>8</v>
      </c>
      <c r="E75" s="47" t="s">
        <v>17</v>
      </c>
      <c r="F75" s="49" t="s">
        <v>14</v>
      </c>
      <c r="G75" s="75">
        <v>0</v>
      </c>
      <c r="H75" s="64">
        <f t="shared" si="6"/>
        <v>0</v>
      </c>
      <c r="I75" s="62"/>
    </row>
    <row r="76" spans="1:9" ht="39" customHeight="1" x14ac:dyDescent="0.25">
      <c r="A76" s="67">
        <v>3</v>
      </c>
      <c r="B76" s="67" t="s">
        <v>113</v>
      </c>
      <c r="C76" s="68" t="s">
        <v>114</v>
      </c>
      <c r="D76" s="67" t="s">
        <v>8</v>
      </c>
      <c r="E76" s="69" t="s">
        <v>9</v>
      </c>
      <c r="F76" s="70">
        <f>F77</f>
        <v>0</v>
      </c>
      <c r="G76" s="69" t="s">
        <v>10</v>
      </c>
      <c r="H76" s="71" t="s">
        <v>10</v>
      </c>
      <c r="I76" s="62"/>
    </row>
    <row r="77" spans="1:9" ht="26.1" customHeight="1" outlineLevel="1" x14ac:dyDescent="0.25">
      <c r="A77" s="99"/>
      <c r="B77" s="45" t="s">
        <v>115</v>
      </c>
      <c r="C77" s="46" t="s">
        <v>12</v>
      </c>
      <c r="D77" s="45" t="s">
        <v>8</v>
      </c>
      <c r="E77" s="47" t="s">
        <v>13</v>
      </c>
      <c r="F77" s="76">
        <v>0</v>
      </c>
      <c r="G77" s="47" t="s">
        <v>10</v>
      </c>
      <c r="H77" s="64" t="s">
        <v>10</v>
      </c>
      <c r="I77" s="62"/>
    </row>
    <row r="78" spans="1:9" ht="26.1" customHeight="1" outlineLevel="1" x14ac:dyDescent="0.25">
      <c r="A78" s="100"/>
      <c r="B78" s="45" t="s">
        <v>116</v>
      </c>
      <c r="C78" s="46" t="s">
        <v>762</v>
      </c>
      <c r="D78" s="45" t="s">
        <v>8</v>
      </c>
      <c r="E78" s="47" t="s">
        <v>17</v>
      </c>
      <c r="F78" s="49" t="s">
        <v>14</v>
      </c>
      <c r="G78" s="75">
        <v>0</v>
      </c>
      <c r="H78" s="64">
        <f t="shared" ref="H78:H86" si="7">SUM(G78*1.07)</f>
        <v>0</v>
      </c>
      <c r="I78" s="62"/>
    </row>
    <row r="79" spans="1:9" ht="26.1" customHeight="1" outlineLevel="1" x14ac:dyDescent="0.25">
      <c r="A79" s="100"/>
      <c r="B79" s="45" t="s">
        <v>118</v>
      </c>
      <c r="C79" s="46" t="s">
        <v>117</v>
      </c>
      <c r="D79" s="45" t="s">
        <v>8</v>
      </c>
      <c r="E79" s="47" t="s">
        <v>17</v>
      </c>
      <c r="F79" s="49" t="s">
        <v>14</v>
      </c>
      <c r="G79" s="75">
        <v>0</v>
      </c>
      <c r="H79" s="64">
        <f t="shared" si="7"/>
        <v>0</v>
      </c>
      <c r="I79" s="62"/>
    </row>
    <row r="80" spans="1:9" ht="26.1" customHeight="1" outlineLevel="1" x14ac:dyDescent="0.25">
      <c r="A80" s="100"/>
      <c r="B80" s="45" t="s">
        <v>120</v>
      </c>
      <c r="C80" s="46" t="s">
        <v>119</v>
      </c>
      <c r="D80" s="45" t="s">
        <v>8</v>
      </c>
      <c r="E80" s="47" t="s">
        <v>17</v>
      </c>
      <c r="F80" s="49" t="s">
        <v>14</v>
      </c>
      <c r="G80" s="75">
        <v>0</v>
      </c>
      <c r="H80" s="64">
        <f t="shared" si="7"/>
        <v>0</v>
      </c>
      <c r="I80" s="62"/>
    </row>
    <row r="81" spans="1:9" ht="26.1" customHeight="1" outlineLevel="1" x14ac:dyDescent="0.25">
      <c r="A81" s="100"/>
      <c r="B81" s="45" t="s">
        <v>122</v>
      </c>
      <c r="C81" s="46" t="s">
        <v>121</v>
      </c>
      <c r="D81" s="45" t="s">
        <v>8</v>
      </c>
      <c r="E81" s="47" t="s">
        <v>17</v>
      </c>
      <c r="F81" s="49" t="s">
        <v>14</v>
      </c>
      <c r="G81" s="75">
        <v>0</v>
      </c>
      <c r="H81" s="64">
        <f t="shared" si="7"/>
        <v>0</v>
      </c>
      <c r="I81" s="62"/>
    </row>
    <row r="82" spans="1:9" ht="26.1" customHeight="1" outlineLevel="1" x14ac:dyDescent="0.25">
      <c r="A82" s="100"/>
      <c r="B82" s="45" t="s">
        <v>124</v>
      </c>
      <c r="C82" s="46" t="s">
        <v>123</v>
      </c>
      <c r="D82" s="45" t="s">
        <v>8</v>
      </c>
      <c r="E82" s="47" t="s">
        <v>17</v>
      </c>
      <c r="F82" s="49" t="s">
        <v>14</v>
      </c>
      <c r="G82" s="75">
        <v>0</v>
      </c>
      <c r="H82" s="64">
        <f t="shared" si="7"/>
        <v>0</v>
      </c>
      <c r="I82" s="62"/>
    </row>
    <row r="83" spans="1:9" ht="26.1" customHeight="1" outlineLevel="1" x14ac:dyDescent="0.25">
      <c r="A83" s="100"/>
      <c r="B83" s="45" t="s">
        <v>126</v>
      </c>
      <c r="C83" s="46" t="s">
        <v>125</v>
      </c>
      <c r="D83" s="45" t="s">
        <v>8</v>
      </c>
      <c r="E83" s="47" t="s">
        <v>17</v>
      </c>
      <c r="F83" s="49" t="s">
        <v>14</v>
      </c>
      <c r="G83" s="75">
        <v>0</v>
      </c>
      <c r="H83" s="64">
        <f t="shared" si="7"/>
        <v>0</v>
      </c>
      <c r="I83" s="62"/>
    </row>
    <row r="84" spans="1:9" ht="26.1" customHeight="1" outlineLevel="1" x14ac:dyDescent="0.25">
      <c r="A84" s="100"/>
      <c r="B84" s="45" t="s">
        <v>128</v>
      </c>
      <c r="C84" s="46" t="s">
        <v>127</v>
      </c>
      <c r="D84" s="45" t="s">
        <v>8</v>
      </c>
      <c r="E84" s="47" t="s">
        <v>17</v>
      </c>
      <c r="F84" s="49" t="s">
        <v>14</v>
      </c>
      <c r="G84" s="75">
        <v>0</v>
      </c>
      <c r="H84" s="64">
        <f t="shared" si="7"/>
        <v>0</v>
      </c>
      <c r="I84" s="62"/>
    </row>
    <row r="85" spans="1:9" ht="26.1" customHeight="1" outlineLevel="1" x14ac:dyDescent="0.25">
      <c r="A85" s="100"/>
      <c r="B85" s="45" t="s">
        <v>130</v>
      </c>
      <c r="C85" s="46" t="s">
        <v>129</v>
      </c>
      <c r="D85" s="45" t="s">
        <v>8</v>
      </c>
      <c r="E85" s="47" t="s">
        <v>17</v>
      </c>
      <c r="F85" s="49" t="s">
        <v>14</v>
      </c>
      <c r="G85" s="75">
        <v>0</v>
      </c>
      <c r="H85" s="64">
        <f t="shared" si="7"/>
        <v>0</v>
      </c>
      <c r="I85" s="62"/>
    </row>
    <row r="86" spans="1:9" ht="26.1" customHeight="1" outlineLevel="1" x14ac:dyDescent="0.25">
      <c r="A86" s="100"/>
      <c r="B86" s="45" t="s">
        <v>132</v>
      </c>
      <c r="C86" s="46" t="s">
        <v>131</v>
      </c>
      <c r="D86" s="45" t="s">
        <v>8</v>
      </c>
      <c r="E86" s="47" t="s">
        <v>17</v>
      </c>
      <c r="F86" s="49" t="s">
        <v>14</v>
      </c>
      <c r="G86" s="75">
        <v>0</v>
      </c>
      <c r="H86" s="64">
        <f t="shared" si="7"/>
        <v>0</v>
      </c>
      <c r="I86" s="62"/>
    </row>
    <row r="87" spans="1:9" ht="26.1" customHeight="1" outlineLevel="1" x14ac:dyDescent="0.25">
      <c r="A87" s="101"/>
      <c r="B87" s="45" t="s">
        <v>794</v>
      </c>
      <c r="C87" s="46" t="s">
        <v>795</v>
      </c>
      <c r="D87" s="45" t="s">
        <v>8</v>
      </c>
      <c r="E87" s="47" t="s">
        <v>17</v>
      </c>
      <c r="F87" s="49" t="s">
        <v>14</v>
      </c>
      <c r="G87" s="54" t="s">
        <v>14</v>
      </c>
      <c r="H87" s="64" t="s">
        <v>10</v>
      </c>
      <c r="I87" s="62"/>
    </row>
    <row r="88" spans="1:9" ht="39" customHeight="1" x14ac:dyDescent="0.25">
      <c r="A88" s="67">
        <v>4</v>
      </c>
      <c r="B88" s="67" t="s">
        <v>133</v>
      </c>
      <c r="C88" s="68" t="s">
        <v>134</v>
      </c>
      <c r="D88" s="67" t="s">
        <v>8</v>
      </c>
      <c r="E88" s="69" t="s">
        <v>9</v>
      </c>
      <c r="F88" s="70">
        <f>F89</f>
        <v>0</v>
      </c>
      <c r="G88" s="69" t="s">
        <v>10</v>
      </c>
      <c r="H88" s="71" t="s">
        <v>10</v>
      </c>
      <c r="I88" s="62"/>
    </row>
    <row r="89" spans="1:9" ht="26.1" customHeight="1" outlineLevel="1" x14ac:dyDescent="0.25">
      <c r="A89" s="102"/>
      <c r="B89" s="45" t="s">
        <v>135</v>
      </c>
      <c r="C89" s="46" t="s">
        <v>12</v>
      </c>
      <c r="D89" s="45" t="s">
        <v>8</v>
      </c>
      <c r="E89" s="47" t="s">
        <v>13</v>
      </c>
      <c r="F89" s="76">
        <v>0</v>
      </c>
      <c r="G89" s="47" t="s">
        <v>10</v>
      </c>
      <c r="H89" s="64" t="s">
        <v>10</v>
      </c>
      <c r="I89" s="62"/>
    </row>
    <row r="90" spans="1:9" ht="26.1" customHeight="1" outlineLevel="1" x14ac:dyDescent="0.25">
      <c r="A90" s="103"/>
      <c r="B90" s="45" t="s">
        <v>136</v>
      </c>
      <c r="C90" s="46" t="s">
        <v>762</v>
      </c>
      <c r="D90" s="45" t="s">
        <v>8</v>
      </c>
      <c r="E90" s="47" t="s">
        <v>17</v>
      </c>
      <c r="F90" s="49" t="s">
        <v>14</v>
      </c>
      <c r="G90" s="75">
        <v>0</v>
      </c>
      <c r="H90" s="64">
        <f t="shared" ref="H90:H124" si="8">SUM(G90*1.07)</f>
        <v>0</v>
      </c>
      <c r="I90" s="62"/>
    </row>
    <row r="91" spans="1:9" ht="26.1" customHeight="1" outlineLevel="1" x14ac:dyDescent="0.25">
      <c r="A91" s="103"/>
      <c r="B91" s="45" t="s">
        <v>139</v>
      </c>
      <c r="C91" s="46" t="s">
        <v>892</v>
      </c>
      <c r="D91" s="45" t="s">
        <v>98</v>
      </c>
      <c r="E91" s="47" t="s">
        <v>17</v>
      </c>
      <c r="F91" s="49" t="s">
        <v>14</v>
      </c>
      <c r="G91" s="75">
        <v>0</v>
      </c>
      <c r="H91" s="64">
        <f t="shared" ref="H91:H92" si="9">SUM(G91*1.07)</f>
        <v>0</v>
      </c>
      <c r="I91" s="62"/>
    </row>
    <row r="92" spans="1:9" ht="26.1" customHeight="1" outlineLevel="1" x14ac:dyDescent="0.25">
      <c r="A92" s="103"/>
      <c r="B92" s="45" t="s">
        <v>141</v>
      </c>
      <c r="C92" s="46" t="s">
        <v>893</v>
      </c>
      <c r="D92" s="45" t="s">
        <v>98</v>
      </c>
      <c r="E92" s="47" t="s">
        <v>17</v>
      </c>
      <c r="F92" s="49" t="s">
        <v>14</v>
      </c>
      <c r="G92" s="75">
        <v>0</v>
      </c>
      <c r="H92" s="64">
        <f t="shared" si="9"/>
        <v>0</v>
      </c>
      <c r="I92" s="62"/>
    </row>
    <row r="93" spans="1:9" ht="26.1" customHeight="1" outlineLevel="1" x14ac:dyDescent="0.25">
      <c r="A93" s="103"/>
      <c r="B93" s="45" t="s">
        <v>144</v>
      </c>
      <c r="C93" s="46" t="s">
        <v>137</v>
      </c>
      <c r="D93" s="45" t="s">
        <v>138</v>
      </c>
      <c r="E93" s="47" t="s">
        <v>17</v>
      </c>
      <c r="F93" s="49" t="s">
        <v>14</v>
      </c>
      <c r="G93" s="75">
        <v>0</v>
      </c>
      <c r="H93" s="64">
        <f t="shared" si="8"/>
        <v>0</v>
      </c>
      <c r="I93" s="62"/>
    </row>
    <row r="94" spans="1:9" ht="26.1" customHeight="1" outlineLevel="1" x14ac:dyDescent="0.25">
      <c r="A94" s="103"/>
      <c r="B94" s="45" t="s">
        <v>146</v>
      </c>
      <c r="C94" s="46" t="s">
        <v>140</v>
      </c>
      <c r="D94" s="45" t="s">
        <v>95</v>
      </c>
      <c r="E94" s="47" t="s">
        <v>17</v>
      </c>
      <c r="F94" s="49" t="s">
        <v>14</v>
      </c>
      <c r="G94" s="75">
        <v>0</v>
      </c>
      <c r="H94" s="64">
        <f t="shared" si="8"/>
        <v>0</v>
      </c>
      <c r="I94" s="62"/>
    </row>
    <row r="95" spans="1:9" ht="26.1" customHeight="1" outlineLevel="1" x14ac:dyDescent="0.25">
      <c r="A95" s="103"/>
      <c r="B95" s="45" t="s">
        <v>147</v>
      </c>
      <c r="C95" s="46" t="s">
        <v>780</v>
      </c>
      <c r="D95" s="45" t="s">
        <v>10</v>
      </c>
      <c r="E95" s="47" t="s">
        <v>17</v>
      </c>
      <c r="F95" s="49" t="s">
        <v>14</v>
      </c>
      <c r="G95" s="48" t="s">
        <v>14</v>
      </c>
      <c r="H95" s="64" t="s">
        <v>10</v>
      </c>
      <c r="I95" s="62"/>
    </row>
    <row r="96" spans="1:9" ht="26.1" customHeight="1" outlineLevel="1" x14ac:dyDescent="0.25">
      <c r="A96" s="103"/>
      <c r="B96" s="45" t="s">
        <v>802</v>
      </c>
      <c r="C96" s="46" t="s">
        <v>142</v>
      </c>
      <c r="D96" s="45" t="s">
        <v>28</v>
      </c>
      <c r="E96" s="47" t="s">
        <v>17</v>
      </c>
      <c r="F96" s="49" t="s">
        <v>14</v>
      </c>
      <c r="G96" s="75">
        <v>0</v>
      </c>
      <c r="H96" s="64">
        <f t="shared" si="8"/>
        <v>0</v>
      </c>
      <c r="I96" s="62"/>
    </row>
    <row r="97" spans="1:9" ht="26.1" customHeight="1" outlineLevel="1" x14ac:dyDescent="0.25">
      <c r="A97" s="103"/>
      <c r="B97" s="45" t="s">
        <v>803</v>
      </c>
      <c r="C97" s="46" t="s">
        <v>143</v>
      </c>
      <c r="D97" s="45" t="s">
        <v>28</v>
      </c>
      <c r="E97" s="47" t="s">
        <v>17</v>
      </c>
      <c r="F97" s="49" t="s">
        <v>14</v>
      </c>
      <c r="G97" s="75">
        <v>0</v>
      </c>
      <c r="H97" s="64">
        <f t="shared" si="8"/>
        <v>0</v>
      </c>
      <c r="I97" s="62"/>
    </row>
    <row r="98" spans="1:9" ht="26.1" customHeight="1" outlineLevel="1" x14ac:dyDescent="0.25">
      <c r="A98" s="103"/>
      <c r="B98" s="45" t="s">
        <v>804</v>
      </c>
      <c r="C98" s="46" t="s">
        <v>767</v>
      </c>
      <c r="D98" s="45" t="s">
        <v>35</v>
      </c>
      <c r="E98" s="47" t="s">
        <v>17</v>
      </c>
      <c r="F98" s="49" t="s">
        <v>14</v>
      </c>
      <c r="G98" s="75">
        <v>0</v>
      </c>
      <c r="H98" s="64">
        <f t="shared" si="8"/>
        <v>0</v>
      </c>
      <c r="I98" s="62"/>
    </row>
    <row r="99" spans="1:9" ht="26.1" customHeight="1" outlineLevel="1" x14ac:dyDescent="0.25">
      <c r="A99" s="103"/>
      <c r="B99" s="45" t="s">
        <v>894</v>
      </c>
      <c r="C99" s="46" t="s">
        <v>796</v>
      </c>
      <c r="D99" s="45" t="s">
        <v>35</v>
      </c>
      <c r="E99" s="47" t="s">
        <v>17</v>
      </c>
      <c r="F99" s="49" t="s">
        <v>14</v>
      </c>
      <c r="G99" s="75">
        <v>0</v>
      </c>
      <c r="H99" s="64">
        <f t="shared" si="8"/>
        <v>0</v>
      </c>
      <c r="I99" s="62"/>
    </row>
    <row r="100" spans="1:9" ht="26.1" customHeight="1" outlineLevel="1" x14ac:dyDescent="0.25">
      <c r="A100" s="103"/>
      <c r="B100" s="45" t="s">
        <v>149</v>
      </c>
      <c r="C100" s="46" t="s">
        <v>145</v>
      </c>
      <c r="D100" s="45" t="s">
        <v>8</v>
      </c>
      <c r="E100" s="47" t="s">
        <v>17</v>
      </c>
      <c r="F100" s="49" t="s">
        <v>14</v>
      </c>
      <c r="G100" s="75">
        <v>0</v>
      </c>
      <c r="H100" s="64">
        <f t="shared" si="8"/>
        <v>0</v>
      </c>
      <c r="I100" s="62"/>
    </row>
    <row r="101" spans="1:9" ht="26.1" customHeight="1" outlineLevel="1" x14ac:dyDescent="0.25">
      <c r="A101" s="103"/>
      <c r="B101" s="45" t="s">
        <v>150</v>
      </c>
      <c r="C101" s="46" t="s">
        <v>797</v>
      </c>
      <c r="D101" s="45" t="s">
        <v>10</v>
      </c>
      <c r="E101" s="47" t="s">
        <v>17</v>
      </c>
      <c r="F101" s="49" t="s">
        <v>14</v>
      </c>
      <c r="G101" s="48" t="s">
        <v>14</v>
      </c>
      <c r="H101" s="64" t="s">
        <v>10</v>
      </c>
      <c r="I101" s="62"/>
    </row>
    <row r="102" spans="1:9" ht="26.1" customHeight="1" outlineLevel="1" x14ac:dyDescent="0.25">
      <c r="A102" s="103"/>
      <c r="B102" s="45" t="s">
        <v>805</v>
      </c>
      <c r="C102" s="46" t="s">
        <v>798</v>
      </c>
      <c r="D102" s="45" t="s">
        <v>28</v>
      </c>
      <c r="E102" s="47" t="s">
        <v>17</v>
      </c>
      <c r="F102" s="49" t="s">
        <v>14</v>
      </c>
      <c r="G102" s="75">
        <v>0</v>
      </c>
      <c r="H102" s="64">
        <f t="shared" si="8"/>
        <v>0</v>
      </c>
      <c r="I102" s="62"/>
    </row>
    <row r="103" spans="1:9" ht="26.1" customHeight="1" outlineLevel="1" x14ac:dyDescent="0.25">
      <c r="A103" s="103"/>
      <c r="B103" s="45" t="s">
        <v>806</v>
      </c>
      <c r="C103" s="46" t="s">
        <v>799</v>
      </c>
      <c r="D103" s="45" t="s">
        <v>28</v>
      </c>
      <c r="E103" s="47" t="s">
        <v>17</v>
      </c>
      <c r="F103" s="49" t="s">
        <v>14</v>
      </c>
      <c r="G103" s="75">
        <v>0</v>
      </c>
      <c r="H103" s="64">
        <f t="shared" si="8"/>
        <v>0</v>
      </c>
      <c r="I103" s="62"/>
    </row>
    <row r="104" spans="1:9" ht="26.1" customHeight="1" outlineLevel="1" x14ac:dyDescent="0.25">
      <c r="A104" s="103"/>
      <c r="B104" s="45" t="s">
        <v>807</v>
      </c>
      <c r="C104" s="46" t="s">
        <v>800</v>
      </c>
      <c r="D104" s="45" t="s">
        <v>801</v>
      </c>
      <c r="E104" s="47" t="s">
        <v>17</v>
      </c>
      <c r="F104" s="49" t="s">
        <v>14</v>
      </c>
      <c r="G104" s="75">
        <v>0</v>
      </c>
      <c r="H104" s="64">
        <f t="shared" si="8"/>
        <v>0</v>
      </c>
      <c r="I104" s="62"/>
    </row>
    <row r="105" spans="1:9" ht="26.1" customHeight="1" outlineLevel="1" x14ac:dyDescent="0.25">
      <c r="A105" s="103"/>
      <c r="B105" s="45" t="s">
        <v>151</v>
      </c>
      <c r="C105" s="46" t="s">
        <v>148</v>
      </c>
      <c r="D105" s="45" t="s">
        <v>8</v>
      </c>
      <c r="E105" s="47" t="s">
        <v>17</v>
      </c>
      <c r="F105" s="49" t="s">
        <v>14</v>
      </c>
      <c r="G105" s="75">
        <v>0</v>
      </c>
      <c r="H105" s="64">
        <f t="shared" si="8"/>
        <v>0</v>
      </c>
      <c r="I105" s="62"/>
    </row>
    <row r="106" spans="1:9" ht="26.1" customHeight="1" outlineLevel="1" x14ac:dyDescent="0.25">
      <c r="A106" s="103"/>
      <c r="B106" s="45" t="s">
        <v>153</v>
      </c>
      <c r="C106" s="46" t="s">
        <v>772</v>
      </c>
      <c r="D106" s="45" t="s">
        <v>10</v>
      </c>
      <c r="E106" s="47" t="s">
        <v>17</v>
      </c>
      <c r="F106" s="49" t="s">
        <v>14</v>
      </c>
      <c r="G106" s="48" t="s">
        <v>14</v>
      </c>
      <c r="H106" s="64" t="s">
        <v>10</v>
      </c>
      <c r="I106" s="62"/>
    </row>
    <row r="107" spans="1:9" ht="26.1" customHeight="1" outlineLevel="1" x14ac:dyDescent="0.25">
      <c r="A107" s="103"/>
      <c r="B107" s="45" t="s">
        <v>895</v>
      </c>
      <c r="C107" s="46" t="s">
        <v>773</v>
      </c>
      <c r="D107" s="45" t="s">
        <v>774</v>
      </c>
      <c r="E107" s="47" t="s">
        <v>17</v>
      </c>
      <c r="F107" s="49" t="s">
        <v>14</v>
      </c>
      <c r="G107" s="75">
        <v>0</v>
      </c>
      <c r="H107" s="64">
        <f t="shared" si="8"/>
        <v>0</v>
      </c>
      <c r="I107" s="62"/>
    </row>
    <row r="108" spans="1:9" ht="26.1" customHeight="1" outlineLevel="1" x14ac:dyDescent="0.25">
      <c r="A108" s="103"/>
      <c r="B108" s="45" t="s">
        <v>896</v>
      </c>
      <c r="C108" s="46" t="s">
        <v>776</v>
      </c>
      <c r="D108" s="45" t="s">
        <v>774</v>
      </c>
      <c r="E108" s="47" t="s">
        <v>17</v>
      </c>
      <c r="F108" s="49" t="s">
        <v>14</v>
      </c>
      <c r="G108" s="75">
        <v>0</v>
      </c>
      <c r="H108" s="64">
        <f t="shared" si="8"/>
        <v>0</v>
      </c>
      <c r="I108" s="62"/>
    </row>
    <row r="109" spans="1:9" ht="26.1" customHeight="1" outlineLevel="1" x14ac:dyDescent="0.25">
      <c r="A109" s="103"/>
      <c r="B109" s="45" t="s">
        <v>897</v>
      </c>
      <c r="C109" s="46" t="s">
        <v>779</v>
      </c>
      <c r="D109" s="45" t="s">
        <v>774</v>
      </c>
      <c r="E109" s="47" t="s">
        <v>17</v>
      </c>
      <c r="F109" s="49" t="s">
        <v>14</v>
      </c>
      <c r="G109" s="75">
        <v>0</v>
      </c>
      <c r="H109" s="64">
        <f t="shared" si="8"/>
        <v>0</v>
      </c>
      <c r="I109" s="62"/>
    </row>
    <row r="110" spans="1:9" ht="26.1" customHeight="1" outlineLevel="1" x14ac:dyDescent="0.25">
      <c r="A110" s="103"/>
      <c r="B110" s="45" t="s">
        <v>898</v>
      </c>
      <c r="C110" s="46" t="s">
        <v>793</v>
      </c>
      <c r="D110" s="45" t="s">
        <v>774</v>
      </c>
      <c r="E110" s="47" t="s">
        <v>17</v>
      </c>
      <c r="F110" s="49" t="s">
        <v>14</v>
      </c>
      <c r="G110" s="75">
        <v>0</v>
      </c>
      <c r="H110" s="64">
        <f t="shared" si="8"/>
        <v>0</v>
      </c>
      <c r="I110" s="62"/>
    </row>
    <row r="111" spans="1:9" ht="26.1" customHeight="1" outlineLevel="1" x14ac:dyDescent="0.25">
      <c r="A111" s="103"/>
      <c r="B111" s="45" t="s">
        <v>155</v>
      </c>
      <c r="C111" s="46" t="s">
        <v>808</v>
      </c>
      <c r="D111" s="45" t="s">
        <v>35</v>
      </c>
      <c r="E111" s="47" t="s">
        <v>17</v>
      </c>
      <c r="F111" s="49" t="s">
        <v>14</v>
      </c>
      <c r="G111" s="75">
        <v>0</v>
      </c>
      <c r="H111" s="64">
        <f t="shared" si="8"/>
        <v>0</v>
      </c>
      <c r="I111" s="62"/>
    </row>
    <row r="112" spans="1:9" ht="26.1" customHeight="1" outlineLevel="1" x14ac:dyDescent="0.25">
      <c r="A112" s="103"/>
      <c r="B112" s="45" t="s">
        <v>156</v>
      </c>
      <c r="C112" s="46" t="s">
        <v>152</v>
      </c>
      <c r="D112" s="45" t="s">
        <v>8</v>
      </c>
      <c r="E112" s="47" t="s">
        <v>17</v>
      </c>
      <c r="F112" s="49" t="s">
        <v>14</v>
      </c>
      <c r="G112" s="75">
        <v>0</v>
      </c>
      <c r="H112" s="64">
        <f t="shared" si="8"/>
        <v>0</v>
      </c>
      <c r="I112" s="62"/>
    </row>
    <row r="113" spans="1:9" ht="26.1" customHeight="1" outlineLevel="1" x14ac:dyDescent="0.25">
      <c r="A113" s="103"/>
      <c r="B113" s="45" t="s">
        <v>158</v>
      </c>
      <c r="C113" s="46" t="s">
        <v>154</v>
      </c>
      <c r="D113" s="45" t="s">
        <v>8</v>
      </c>
      <c r="E113" s="47" t="s">
        <v>17</v>
      </c>
      <c r="F113" s="49" t="s">
        <v>14</v>
      </c>
      <c r="G113" s="75">
        <v>0</v>
      </c>
      <c r="H113" s="64">
        <f t="shared" si="8"/>
        <v>0</v>
      </c>
      <c r="I113" s="62"/>
    </row>
    <row r="114" spans="1:9" ht="26.1" customHeight="1" outlineLevel="1" x14ac:dyDescent="0.25">
      <c r="A114" s="103"/>
      <c r="B114" s="45" t="s">
        <v>160</v>
      </c>
      <c r="C114" s="46" t="s">
        <v>157</v>
      </c>
      <c r="D114" s="45" t="s">
        <v>8</v>
      </c>
      <c r="E114" s="47" t="s">
        <v>17</v>
      </c>
      <c r="F114" s="49" t="s">
        <v>14</v>
      </c>
      <c r="G114" s="75">
        <v>0</v>
      </c>
      <c r="H114" s="64">
        <f t="shared" si="8"/>
        <v>0</v>
      </c>
      <c r="I114" s="62"/>
    </row>
    <row r="115" spans="1:9" ht="26.1" customHeight="1" outlineLevel="1" x14ac:dyDescent="0.25">
      <c r="A115" s="103"/>
      <c r="B115" s="45" t="s">
        <v>161</v>
      </c>
      <c r="C115" s="46" t="s">
        <v>159</v>
      </c>
      <c r="D115" s="45" t="s">
        <v>28</v>
      </c>
      <c r="E115" s="47" t="s">
        <v>17</v>
      </c>
      <c r="F115" s="49" t="s">
        <v>14</v>
      </c>
      <c r="G115" s="75">
        <v>0</v>
      </c>
      <c r="H115" s="64">
        <f t="shared" si="8"/>
        <v>0</v>
      </c>
      <c r="I115" s="62"/>
    </row>
    <row r="116" spans="1:9" ht="26.1" customHeight="1" outlineLevel="1" x14ac:dyDescent="0.25">
      <c r="A116" s="103"/>
      <c r="B116" s="45" t="s">
        <v>164</v>
      </c>
      <c r="C116" s="46" t="s">
        <v>41</v>
      </c>
      <c r="D116" s="45" t="s">
        <v>42</v>
      </c>
      <c r="E116" s="47" t="s">
        <v>17</v>
      </c>
      <c r="F116" s="49" t="s">
        <v>14</v>
      </c>
      <c r="G116" s="75">
        <v>0</v>
      </c>
      <c r="H116" s="64">
        <f t="shared" si="8"/>
        <v>0</v>
      </c>
      <c r="I116" s="62"/>
    </row>
    <row r="117" spans="1:9" ht="26.1" customHeight="1" outlineLevel="1" x14ac:dyDescent="0.25">
      <c r="A117" s="103"/>
      <c r="B117" s="45" t="s">
        <v>166</v>
      </c>
      <c r="C117" s="46" t="s">
        <v>162</v>
      </c>
      <c r="D117" s="45" t="s">
        <v>163</v>
      </c>
      <c r="E117" s="47" t="s">
        <v>17</v>
      </c>
      <c r="F117" s="49" t="s">
        <v>14</v>
      </c>
      <c r="G117" s="75">
        <v>0</v>
      </c>
      <c r="H117" s="64">
        <f t="shared" si="8"/>
        <v>0</v>
      </c>
      <c r="I117" s="62"/>
    </row>
    <row r="118" spans="1:9" ht="26.1" customHeight="1" outlineLevel="1" x14ac:dyDescent="0.25">
      <c r="A118" s="103"/>
      <c r="B118" s="45" t="s">
        <v>168</v>
      </c>
      <c r="C118" s="46" t="s">
        <v>165</v>
      </c>
      <c r="D118" s="45" t="s">
        <v>8</v>
      </c>
      <c r="E118" s="47" t="s">
        <v>17</v>
      </c>
      <c r="F118" s="49" t="s">
        <v>14</v>
      </c>
      <c r="G118" s="75">
        <v>0</v>
      </c>
      <c r="H118" s="64">
        <f t="shared" si="8"/>
        <v>0</v>
      </c>
      <c r="I118" s="62"/>
    </row>
    <row r="119" spans="1:9" ht="26.1" customHeight="1" outlineLevel="1" x14ac:dyDescent="0.25">
      <c r="A119" s="103"/>
      <c r="B119" s="45" t="s">
        <v>170</v>
      </c>
      <c r="C119" s="46" t="s">
        <v>167</v>
      </c>
      <c r="D119" s="45" t="s">
        <v>8</v>
      </c>
      <c r="E119" s="47" t="s">
        <v>17</v>
      </c>
      <c r="F119" s="49" t="s">
        <v>14</v>
      </c>
      <c r="G119" s="75">
        <v>0</v>
      </c>
      <c r="H119" s="64">
        <f t="shared" si="8"/>
        <v>0</v>
      </c>
      <c r="I119" s="62"/>
    </row>
    <row r="120" spans="1:9" ht="26.1" customHeight="1" outlineLevel="1" x14ac:dyDescent="0.25">
      <c r="A120" s="103"/>
      <c r="B120" s="45" t="s">
        <v>172</v>
      </c>
      <c r="C120" s="46" t="s">
        <v>169</v>
      </c>
      <c r="D120" s="45" t="s">
        <v>16</v>
      </c>
      <c r="E120" s="47" t="s">
        <v>17</v>
      </c>
      <c r="F120" s="49" t="s">
        <v>14</v>
      </c>
      <c r="G120" s="75">
        <v>0</v>
      </c>
      <c r="H120" s="64">
        <f t="shared" si="8"/>
        <v>0</v>
      </c>
      <c r="I120" s="62"/>
    </row>
    <row r="121" spans="1:9" ht="26.1" customHeight="1" outlineLevel="1" x14ac:dyDescent="0.25">
      <c r="A121" s="103"/>
      <c r="B121" s="45" t="s">
        <v>174</v>
      </c>
      <c r="C121" s="46" t="s">
        <v>171</v>
      </c>
      <c r="D121" s="45" t="s">
        <v>8</v>
      </c>
      <c r="E121" s="47" t="s">
        <v>17</v>
      </c>
      <c r="F121" s="49" t="s">
        <v>14</v>
      </c>
      <c r="G121" s="75">
        <v>0</v>
      </c>
      <c r="H121" s="64">
        <f t="shared" si="8"/>
        <v>0</v>
      </c>
      <c r="I121" s="62"/>
    </row>
    <row r="122" spans="1:9" ht="26.1" customHeight="1" outlineLevel="1" x14ac:dyDescent="0.25">
      <c r="A122" s="103"/>
      <c r="B122" s="45" t="s">
        <v>176</v>
      </c>
      <c r="C122" s="46" t="s">
        <v>173</v>
      </c>
      <c r="D122" s="45" t="s">
        <v>16</v>
      </c>
      <c r="E122" s="47" t="s">
        <v>17</v>
      </c>
      <c r="F122" s="49" t="s">
        <v>14</v>
      </c>
      <c r="G122" s="75">
        <v>0</v>
      </c>
      <c r="H122" s="64">
        <f t="shared" si="8"/>
        <v>0</v>
      </c>
      <c r="I122" s="62"/>
    </row>
    <row r="123" spans="1:9" ht="26.1" customHeight="1" outlineLevel="1" x14ac:dyDescent="0.25">
      <c r="A123" s="103"/>
      <c r="B123" s="45" t="s">
        <v>899</v>
      </c>
      <c r="C123" s="46" t="s">
        <v>175</v>
      </c>
      <c r="D123" s="45" t="s">
        <v>8</v>
      </c>
      <c r="E123" s="47" t="s">
        <v>17</v>
      </c>
      <c r="F123" s="49" t="s">
        <v>14</v>
      </c>
      <c r="G123" s="75">
        <v>0</v>
      </c>
      <c r="H123" s="64">
        <f t="shared" si="8"/>
        <v>0</v>
      </c>
      <c r="I123" s="62"/>
    </row>
    <row r="124" spans="1:9" ht="26.1" customHeight="1" outlineLevel="1" x14ac:dyDescent="0.25">
      <c r="A124" s="104"/>
      <c r="B124" s="45" t="s">
        <v>900</v>
      </c>
      <c r="C124" s="46" t="s">
        <v>177</v>
      </c>
      <c r="D124" s="45" t="s">
        <v>178</v>
      </c>
      <c r="E124" s="47" t="s">
        <v>17</v>
      </c>
      <c r="F124" s="49" t="s">
        <v>14</v>
      </c>
      <c r="G124" s="75">
        <v>0</v>
      </c>
      <c r="H124" s="64">
        <f t="shared" si="8"/>
        <v>0</v>
      </c>
      <c r="I124" s="62"/>
    </row>
    <row r="125" spans="1:9" ht="39" customHeight="1" x14ac:dyDescent="0.25">
      <c r="A125" s="67">
        <v>5</v>
      </c>
      <c r="B125" s="67" t="s">
        <v>179</v>
      </c>
      <c r="C125" s="68" t="s">
        <v>180</v>
      </c>
      <c r="D125" s="67" t="s">
        <v>8</v>
      </c>
      <c r="E125" s="69" t="s">
        <v>9</v>
      </c>
      <c r="F125" s="70">
        <f>F126</f>
        <v>0</v>
      </c>
      <c r="G125" s="69" t="s">
        <v>10</v>
      </c>
      <c r="H125" s="71" t="s">
        <v>10</v>
      </c>
      <c r="I125" s="62"/>
    </row>
    <row r="126" spans="1:9" ht="26.1" customHeight="1" outlineLevel="1" x14ac:dyDescent="0.25">
      <c r="A126" s="102"/>
      <c r="B126" s="45" t="s">
        <v>181</v>
      </c>
      <c r="C126" s="46" t="s">
        <v>12</v>
      </c>
      <c r="D126" s="45" t="s">
        <v>8</v>
      </c>
      <c r="E126" s="47" t="s">
        <v>13</v>
      </c>
      <c r="F126" s="76">
        <v>0</v>
      </c>
      <c r="G126" s="47" t="s">
        <v>10</v>
      </c>
      <c r="H126" s="64" t="s">
        <v>10</v>
      </c>
      <c r="I126" s="62"/>
    </row>
    <row r="127" spans="1:9" ht="26.1" customHeight="1" outlineLevel="1" x14ac:dyDescent="0.25">
      <c r="A127" s="103"/>
      <c r="B127" s="45" t="s">
        <v>182</v>
      </c>
      <c r="C127" s="46" t="s">
        <v>762</v>
      </c>
      <c r="D127" s="45" t="s">
        <v>8</v>
      </c>
      <c r="E127" s="47" t="s">
        <v>17</v>
      </c>
      <c r="F127" s="49" t="s">
        <v>14</v>
      </c>
      <c r="G127" s="75">
        <v>0</v>
      </c>
      <c r="H127" s="64">
        <f t="shared" ref="H127:H145" si="10">SUM(G127*1.07)</f>
        <v>0</v>
      </c>
      <c r="I127" s="62"/>
    </row>
    <row r="128" spans="1:9" ht="26.1" customHeight="1" outlineLevel="1" x14ac:dyDescent="0.25">
      <c r="A128" s="103"/>
      <c r="B128" s="45" t="s">
        <v>184</v>
      </c>
      <c r="C128" s="46" t="s">
        <v>183</v>
      </c>
      <c r="D128" s="45" t="s">
        <v>8</v>
      </c>
      <c r="E128" s="47" t="s">
        <v>17</v>
      </c>
      <c r="F128" s="49" t="s">
        <v>14</v>
      </c>
      <c r="G128" s="75">
        <v>0</v>
      </c>
      <c r="H128" s="64">
        <f t="shared" si="10"/>
        <v>0</v>
      </c>
      <c r="I128" s="62"/>
    </row>
    <row r="129" spans="1:9" ht="26.1" customHeight="1" outlineLevel="1" x14ac:dyDescent="0.25">
      <c r="A129" s="103"/>
      <c r="B129" s="45" t="s">
        <v>186</v>
      </c>
      <c r="C129" s="46" t="s">
        <v>185</v>
      </c>
      <c r="D129" s="45" t="s">
        <v>8</v>
      </c>
      <c r="E129" s="47" t="s">
        <v>17</v>
      </c>
      <c r="F129" s="49" t="s">
        <v>14</v>
      </c>
      <c r="G129" s="75">
        <v>0</v>
      </c>
      <c r="H129" s="64">
        <f t="shared" si="10"/>
        <v>0</v>
      </c>
      <c r="I129" s="62"/>
    </row>
    <row r="130" spans="1:9" ht="26.1" customHeight="1" outlineLevel="1" x14ac:dyDescent="0.25">
      <c r="A130" s="103"/>
      <c r="B130" s="45" t="s">
        <v>188</v>
      </c>
      <c r="C130" s="46" t="s">
        <v>187</v>
      </c>
      <c r="D130" s="45" t="s">
        <v>8</v>
      </c>
      <c r="E130" s="47" t="s">
        <v>17</v>
      </c>
      <c r="F130" s="49" t="s">
        <v>14</v>
      </c>
      <c r="G130" s="75">
        <v>0</v>
      </c>
      <c r="H130" s="64">
        <f t="shared" si="10"/>
        <v>0</v>
      </c>
      <c r="I130" s="62"/>
    </row>
    <row r="131" spans="1:9" ht="26.1" customHeight="1" outlineLevel="1" x14ac:dyDescent="0.25">
      <c r="A131" s="103"/>
      <c r="B131" s="45" t="s">
        <v>190</v>
      </c>
      <c r="C131" s="46" t="s">
        <v>189</v>
      </c>
      <c r="D131" s="45" t="s">
        <v>8</v>
      </c>
      <c r="E131" s="47" t="s">
        <v>17</v>
      </c>
      <c r="F131" s="49" t="s">
        <v>14</v>
      </c>
      <c r="G131" s="75">
        <v>0</v>
      </c>
      <c r="H131" s="64">
        <f t="shared" si="10"/>
        <v>0</v>
      </c>
      <c r="I131" s="62"/>
    </row>
    <row r="132" spans="1:9" ht="26.1" customHeight="1" outlineLevel="1" x14ac:dyDescent="0.25">
      <c r="A132" s="103"/>
      <c r="B132" s="45" t="s">
        <v>192</v>
      </c>
      <c r="C132" s="46" t="s">
        <v>191</v>
      </c>
      <c r="D132" s="45" t="s">
        <v>8</v>
      </c>
      <c r="E132" s="47" t="s">
        <v>17</v>
      </c>
      <c r="F132" s="49" t="s">
        <v>14</v>
      </c>
      <c r="G132" s="75">
        <v>0</v>
      </c>
      <c r="H132" s="64">
        <f t="shared" si="10"/>
        <v>0</v>
      </c>
      <c r="I132" s="62"/>
    </row>
    <row r="133" spans="1:9" ht="26.1" customHeight="1" outlineLevel="1" x14ac:dyDescent="0.25">
      <c r="A133" s="103"/>
      <c r="B133" s="45" t="s">
        <v>194</v>
      </c>
      <c r="C133" s="77" t="s">
        <v>193</v>
      </c>
      <c r="D133" s="45" t="s">
        <v>8</v>
      </c>
      <c r="E133" s="47" t="s">
        <v>17</v>
      </c>
      <c r="F133" s="49" t="s">
        <v>14</v>
      </c>
      <c r="G133" s="75">
        <v>0</v>
      </c>
      <c r="H133" s="64">
        <f t="shared" si="10"/>
        <v>0</v>
      </c>
      <c r="I133" s="62"/>
    </row>
    <row r="134" spans="1:9" ht="26.1" customHeight="1" outlineLevel="1" x14ac:dyDescent="0.25">
      <c r="A134" s="103"/>
      <c r="B134" s="45" t="s">
        <v>196</v>
      </c>
      <c r="C134" s="77" t="s">
        <v>195</v>
      </c>
      <c r="D134" s="45" t="s">
        <v>8</v>
      </c>
      <c r="E134" s="47" t="s">
        <v>17</v>
      </c>
      <c r="F134" s="49" t="s">
        <v>14</v>
      </c>
      <c r="G134" s="75">
        <v>0</v>
      </c>
      <c r="H134" s="64">
        <f t="shared" si="10"/>
        <v>0</v>
      </c>
      <c r="I134" s="62"/>
    </row>
    <row r="135" spans="1:9" ht="26.1" customHeight="1" outlineLevel="1" x14ac:dyDescent="0.25">
      <c r="A135" s="103"/>
      <c r="B135" s="45" t="s">
        <v>198</v>
      </c>
      <c r="C135" s="46" t="s">
        <v>197</v>
      </c>
      <c r="D135" s="45" t="s">
        <v>8</v>
      </c>
      <c r="E135" s="47" t="s">
        <v>17</v>
      </c>
      <c r="F135" s="49" t="s">
        <v>14</v>
      </c>
      <c r="G135" s="75">
        <v>0</v>
      </c>
      <c r="H135" s="64">
        <f t="shared" si="10"/>
        <v>0</v>
      </c>
      <c r="I135" s="62"/>
    </row>
    <row r="136" spans="1:9" ht="26.1" customHeight="1" outlineLevel="1" x14ac:dyDescent="0.25">
      <c r="A136" s="103"/>
      <c r="B136" s="45" t="s">
        <v>200</v>
      </c>
      <c r="C136" s="55" t="s">
        <v>199</v>
      </c>
      <c r="D136" s="45" t="s">
        <v>8</v>
      </c>
      <c r="E136" s="47" t="s">
        <v>17</v>
      </c>
      <c r="F136" s="49" t="s">
        <v>14</v>
      </c>
      <c r="G136" s="75">
        <v>0</v>
      </c>
      <c r="H136" s="64">
        <f t="shared" si="10"/>
        <v>0</v>
      </c>
      <c r="I136" s="62"/>
    </row>
    <row r="137" spans="1:9" ht="26.1" customHeight="1" outlineLevel="1" x14ac:dyDescent="0.25">
      <c r="A137" s="103"/>
      <c r="B137" s="45" t="s">
        <v>203</v>
      </c>
      <c r="C137" s="77" t="s">
        <v>201</v>
      </c>
      <c r="D137" s="45" t="s">
        <v>202</v>
      </c>
      <c r="E137" s="47" t="s">
        <v>17</v>
      </c>
      <c r="F137" s="49" t="s">
        <v>14</v>
      </c>
      <c r="G137" s="75">
        <v>0</v>
      </c>
      <c r="H137" s="64">
        <f t="shared" si="10"/>
        <v>0</v>
      </c>
      <c r="I137" s="62"/>
    </row>
    <row r="138" spans="1:9" ht="26.1" customHeight="1" outlineLevel="1" x14ac:dyDescent="0.25">
      <c r="A138" s="103"/>
      <c r="B138" s="45" t="s">
        <v>205</v>
      </c>
      <c r="C138" s="55" t="s">
        <v>204</v>
      </c>
      <c r="D138" s="45" t="s">
        <v>8</v>
      </c>
      <c r="E138" s="47" t="s">
        <v>17</v>
      </c>
      <c r="F138" s="49" t="s">
        <v>14</v>
      </c>
      <c r="G138" s="75">
        <v>0</v>
      </c>
      <c r="H138" s="64">
        <f t="shared" si="10"/>
        <v>0</v>
      </c>
      <c r="I138" s="62"/>
    </row>
    <row r="139" spans="1:9" ht="26.1" customHeight="1" outlineLevel="1" x14ac:dyDescent="0.25">
      <c r="A139" s="103"/>
      <c r="B139" s="45" t="s">
        <v>207</v>
      </c>
      <c r="C139" s="55" t="s">
        <v>206</v>
      </c>
      <c r="D139" s="45" t="s">
        <v>8</v>
      </c>
      <c r="E139" s="47" t="s">
        <v>17</v>
      </c>
      <c r="F139" s="49" t="s">
        <v>14</v>
      </c>
      <c r="G139" s="75">
        <v>0</v>
      </c>
      <c r="H139" s="64">
        <f t="shared" si="10"/>
        <v>0</v>
      </c>
      <c r="I139" s="62"/>
    </row>
    <row r="140" spans="1:9" ht="26.1" customHeight="1" outlineLevel="1" x14ac:dyDescent="0.25">
      <c r="A140" s="103"/>
      <c r="B140" s="45" t="s">
        <v>209</v>
      </c>
      <c r="C140" s="46" t="s">
        <v>208</v>
      </c>
      <c r="D140" s="45" t="s">
        <v>95</v>
      </c>
      <c r="E140" s="47" t="s">
        <v>17</v>
      </c>
      <c r="F140" s="49" t="s">
        <v>14</v>
      </c>
      <c r="G140" s="75">
        <v>0</v>
      </c>
      <c r="H140" s="64">
        <f t="shared" si="10"/>
        <v>0</v>
      </c>
      <c r="I140" s="62"/>
    </row>
    <row r="141" spans="1:9" ht="26.1" customHeight="1" outlineLevel="1" x14ac:dyDescent="0.25">
      <c r="A141" s="103"/>
      <c r="B141" s="45" t="s">
        <v>211</v>
      </c>
      <c r="C141" s="46" t="s">
        <v>210</v>
      </c>
      <c r="D141" s="45" t="s">
        <v>95</v>
      </c>
      <c r="E141" s="47" t="s">
        <v>17</v>
      </c>
      <c r="F141" s="49" t="s">
        <v>14</v>
      </c>
      <c r="G141" s="75">
        <v>0</v>
      </c>
      <c r="H141" s="64">
        <f t="shared" si="10"/>
        <v>0</v>
      </c>
      <c r="I141" s="62"/>
    </row>
    <row r="142" spans="1:9" ht="26.1" customHeight="1" outlineLevel="1" x14ac:dyDescent="0.25">
      <c r="A142" s="103"/>
      <c r="B142" s="45" t="s">
        <v>213</v>
      </c>
      <c r="C142" s="46" t="s">
        <v>212</v>
      </c>
      <c r="D142" s="45" t="s">
        <v>8</v>
      </c>
      <c r="E142" s="47" t="s">
        <v>17</v>
      </c>
      <c r="F142" s="49" t="s">
        <v>14</v>
      </c>
      <c r="G142" s="75">
        <v>0</v>
      </c>
      <c r="H142" s="64">
        <f t="shared" si="10"/>
        <v>0</v>
      </c>
      <c r="I142" s="62"/>
    </row>
    <row r="143" spans="1:9" ht="26.1" customHeight="1" outlineLevel="1" x14ac:dyDescent="0.25">
      <c r="A143" s="103"/>
      <c r="B143" s="45" t="s">
        <v>215</v>
      </c>
      <c r="C143" s="46" t="s">
        <v>214</v>
      </c>
      <c r="D143" s="45" t="s">
        <v>95</v>
      </c>
      <c r="E143" s="47" t="s">
        <v>17</v>
      </c>
      <c r="F143" s="49" t="s">
        <v>14</v>
      </c>
      <c r="G143" s="75">
        <v>0</v>
      </c>
      <c r="H143" s="64">
        <f t="shared" si="10"/>
        <v>0</v>
      </c>
      <c r="I143" s="62"/>
    </row>
    <row r="144" spans="1:9" ht="26.1" customHeight="1" outlineLevel="1" x14ac:dyDescent="0.25">
      <c r="A144" s="103"/>
      <c r="B144" s="45" t="s">
        <v>217</v>
      </c>
      <c r="C144" s="46" t="s">
        <v>216</v>
      </c>
      <c r="D144" s="45" t="s">
        <v>95</v>
      </c>
      <c r="E144" s="47" t="s">
        <v>17</v>
      </c>
      <c r="F144" s="49" t="s">
        <v>14</v>
      </c>
      <c r="G144" s="75">
        <v>0</v>
      </c>
      <c r="H144" s="64">
        <f t="shared" si="10"/>
        <v>0</v>
      </c>
      <c r="I144" s="62"/>
    </row>
    <row r="145" spans="1:9" ht="26.1" customHeight="1" outlineLevel="1" x14ac:dyDescent="0.25">
      <c r="A145" s="104"/>
      <c r="B145" s="45" t="s">
        <v>809</v>
      </c>
      <c r="C145" s="46" t="s">
        <v>218</v>
      </c>
      <c r="D145" s="45" t="s">
        <v>8</v>
      </c>
      <c r="E145" s="47" t="s">
        <v>17</v>
      </c>
      <c r="F145" s="49" t="s">
        <v>14</v>
      </c>
      <c r="G145" s="75">
        <v>0</v>
      </c>
      <c r="H145" s="64">
        <f t="shared" si="10"/>
        <v>0</v>
      </c>
      <c r="I145" s="62"/>
    </row>
    <row r="146" spans="1:9" ht="39" customHeight="1" x14ac:dyDescent="0.25">
      <c r="A146" s="67">
        <v>6</v>
      </c>
      <c r="B146" s="67" t="s">
        <v>219</v>
      </c>
      <c r="C146" s="68" t="s">
        <v>220</v>
      </c>
      <c r="D146" s="67" t="s">
        <v>8</v>
      </c>
      <c r="E146" s="69" t="s">
        <v>9</v>
      </c>
      <c r="F146" s="70">
        <f>F147</f>
        <v>0</v>
      </c>
      <c r="G146" s="69" t="s">
        <v>10</v>
      </c>
      <c r="H146" s="71" t="s">
        <v>10</v>
      </c>
      <c r="I146" s="62"/>
    </row>
    <row r="147" spans="1:9" ht="26.1" customHeight="1" outlineLevel="1" x14ac:dyDescent="0.25">
      <c r="A147" s="102"/>
      <c r="B147" s="45" t="s">
        <v>221</v>
      </c>
      <c r="C147" s="46" t="s">
        <v>12</v>
      </c>
      <c r="D147" s="45" t="s">
        <v>8</v>
      </c>
      <c r="E147" s="47" t="s">
        <v>13</v>
      </c>
      <c r="F147" s="76">
        <v>0</v>
      </c>
      <c r="G147" s="47" t="s">
        <v>10</v>
      </c>
      <c r="H147" s="64" t="s">
        <v>10</v>
      </c>
      <c r="I147" s="62"/>
    </row>
    <row r="148" spans="1:9" ht="26.1" customHeight="1" outlineLevel="1" x14ac:dyDescent="0.25">
      <c r="A148" s="103"/>
      <c r="B148" s="45" t="s">
        <v>222</v>
      </c>
      <c r="C148" s="46" t="s">
        <v>762</v>
      </c>
      <c r="D148" s="45" t="s">
        <v>8</v>
      </c>
      <c r="E148" s="47" t="s">
        <v>17</v>
      </c>
      <c r="F148" s="49" t="s">
        <v>14</v>
      </c>
      <c r="G148" s="75">
        <v>0</v>
      </c>
      <c r="H148" s="64">
        <f t="shared" ref="H148:H153" si="11">SUM(G148*1.07)</f>
        <v>0</v>
      </c>
      <c r="I148" s="62"/>
    </row>
    <row r="149" spans="1:9" ht="26.1" customHeight="1" outlineLevel="1" x14ac:dyDescent="0.25">
      <c r="A149" s="103"/>
      <c r="B149" s="45" t="s">
        <v>224</v>
      </c>
      <c r="C149" s="46" t="s">
        <v>223</v>
      </c>
      <c r="D149" s="45" t="s">
        <v>8</v>
      </c>
      <c r="E149" s="47" t="s">
        <v>17</v>
      </c>
      <c r="F149" s="49" t="s">
        <v>14</v>
      </c>
      <c r="G149" s="75">
        <v>0</v>
      </c>
      <c r="H149" s="64">
        <f t="shared" si="11"/>
        <v>0</v>
      </c>
      <c r="I149" s="62"/>
    </row>
    <row r="150" spans="1:9" ht="26.1" customHeight="1" outlineLevel="1" x14ac:dyDescent="0.25">
      <c r="A150" s="103"/>
      <c r="B150" s="45" t="s">
        <v>226</v>
      </c>
      <c r="C150" s="46" t="s">
        <v>225</v>
      </c>
      <c r="D150" s="45" t="s">
        <v>8</v>
      </c>
      <c r="E150" s="47" t="s">
        <v>17</v>
      </c>
      <c r="F150" s="49" t="s">
        <v>14</v>
      </c>
      <c r="G150" s="75">
        <v>0</v>
      </c>
      <c r="H150" s="64">
        <f t="shared" si="11"/>
        <v>0</v>
      </c>
      <c r="I150" s="62"/>
    </row>
    <row r="151" spans="1:9" ht="26.1" customHeight="1" outlineLevel="1" x14ac:dyDescent="0.25">
      <c r="A151" s="103"/>
      <c r="B151" s="45" t="s">
        <v>228</v>
      </c>
      <c r="C151" s="46" t="s">
        <v>227</v>
      </c>
      <c r="D151" s="45" t="s">
        <v>8</v>
      </c>
      <c r="E151" s="47" t="s">
        <v>17</v>
      </c>
      <c r="F151" s="49" t="s">
        <v>14</v>
      </c>
      <c r="G151" s="75">
        <v>0</v>
      </c>
      <c r="H151" s="64">
        <f t="shared" si="11"/>
        <v>0</v>
      </c>
      <c r="I151" s="62"/>
    </row>
    <row r="152" spans="1:9" ht="26.1" customHeight="1" outlineLevel="1" x14ac:dyDescent="0.25">
      <c r="A152" s="103"/>
      <c r="B152" s="45" t="s">
        <v>230</v>
      </c>
      <c r="C152" s="46" t="s">
        <v>229</v>
      </c>
      <c r="D152" s="45" t="s">
        <v>8</v>
      </c>
      <c r="E152" s="47" t="s">
        <v>17</v>
      </c>
      <c r="F152" s="49" t="s">
        <v>14</v>
      </c>
      <c r="G152" s="75">
        <v>0</v>
      </c>
      <c r="H152" s="64">
        <f t="shared" si="11"/>
        <v>0</v>
      </c>
      <c r="I152" s="62"/>
    </row>
    <row r="153" spans="1:9" ht="26.1" customHeight="1" outlineLevel="1" x14ac:dyDescent="0.25">
      <c r="A153" s="104"/>
      <c r="B153" s="45" t="s">
        <v>810</v>
      </c>
      <c r="C153" s="46" t="s">
        <v>231</v>
      </c>
      <c r="D153" s="45" t="s">
        <v>8</v>
      </c>
      <c r="E153" s="47" t="s">
        <v>17</v>
      </c>
      <c r="F153" s="49" t="s">
        <v>14</v>
      </c>
      <c r="G153" s="75">
        <v>0</v>
      </c>
      <c r="H153" s="64">
        <f t="shared" si="11"/>
        <v>0</v>
      </c>
      <c r="I153" s="62"/>
    </row>
    <row r="154" spans="1:9" ht="39" customHeight="1" x14ac:dyDescent="0.25">
      <c r="A154" s="67">
        <v>7</v>
      </c>
      <c r="B154" s="67" t="s">
        <v>232</v>
      </c>
      <c r="C154" s="68" t="s">
        <v>233</v>
      </c>
      <c r="D154" s="67" t="s">
        <v>8</v>
      </c>
      <c r="E154" s="69" t="s">
        <v>9</v>
      </c>
      <c r="F154" s="70">
        <f>F155</f>
        <v>0</v>
      </c>
      <c r="G154" s="69" t="s">
        <v>10</v>
      </c>
      <c r="H154" s="71" t="s">
        <v>10</v>
      </c>
      <c r="I154" s="62"/>
    </row>
    <row r="155" spans="1:9" ht="26.1" customHeight="1" outlineLevel="1" x14ac:dyDescent="0.25">
      <c r="A155" s="99"/>
      <c r="B155" s="45" t="s">
        <v>234</v>
      </c>
      <c r="C155" s="46" t="s">
        <v>12</v>
      </c>
      <c r="D155" s="45" t="s">
        <v>8</v>
      </c>
      <c r="E155" s="47" t="s">
        <v>13</v>
      </c>
      <c r="F155" s="76">
        <v>0</v>
      </c>
      <c r="G155" s="47" t="s">
        <v>10</v>
      </c>
      <c r="H155" s="64" t="s">
        <v>10</v>
      </c>
      <c r="I155" s="62"/>
    </row>
    <row r="156" spans="1:9" ht="26.1" customHeight="1" outlineLevel="1" x14ac:dyDescent="0.25">
      <c r="A156" s="100"/>
      <c r="B156" s="45" t="s">
        <v>235</v>
      </c>
      <c r="C156" s="46" t="s">
        <v>762</v>
      </c>
      <c r="D156" s="45" t="s">
        <v>8</v>
      </c>
      <c r="E156" s="47" t="s">
        <v>17</v>
      </c>
      <c r="F156" s="49" t="s">
        <v>14</v>
      </c>
      <c r="G156" s="75">
        <v>0</v>
      </c>
      <c r="H156" s="64">
        <f t="shared" ref="H156:H173" si="12">SUM(G156*1.07)</f>
        <v>0</v>
      </c>
      <c r="I156" s="62"/>
    </row>
    <row r="157" spans="1:9" ht="26.1" customHeight="1" outlineLevel="1" x14ac:dyDescent="0.25">
      <c r="A157" s="100"/>
      <c r="B157" s="45" t="s">
        <v>237</v>
      </c>
      <c r="C157" s="46" t="s">
        <v>236</v>
      </c>
      <c r="D157" s="45" t="s">
        <v>8</v>
      </c>
      <c r="E157" s="47" t="s">
        <v>17</v>
      </c>
      <c r="F157" s="49" t="s">
        <v>14</v>
      </c>
      <c r="G157" s="75">
        <v>0</v>
      </c>
      <c r="H157" s="64">
        <f t="shared" si="12"/>
        <v>0</v>
      </c>
      <c r="I157" s="62"/>
    </row>
    <row r="158" spans="1:9" ht="26.1" customHeight="1" outlineLevel="1" x14ac:dyDescent="0.25">
      <c r="A158" s="100"/>
      <c r="B158" s="45" t="s">
        <v>239</v>
      </c>
      <c r="C158" s="46" t="s">
        <v>238</v>
      </c>
      <c r="D158" s="45" t="s">
        <v>8</v>
      </c>
      <c r="E158" s="47" t="s">
        <v>17</v>
      </c>
      <c r="F158" s="49" t="s">
        <v>14</v>
      </c>
      <c r="G158" s="75">
        <v>0</v>
      </c>
      <c r="H158" s="64">
        <f t="shared" si="12"/>
        <v>0</v>
      </c>
      <c r="I158" s="62"/>
    </row>
    <row r="159" spans="1:9" ht="26.1" customHeight="1" outlineLevel="1" x14ac:dyDescent="0.25">
      <c r="A159" s="100"/>
      <c r="B159" s="45" t="s">
        <v>241</v>
      </c>
      <c r="C159" s="46" t="s">
        <v>240</v>
      </c>
      <c r="D159" s="45" t="s">
        <v>8</v>
      </c>
      <c r="E159" s="47" t="s">
        <v>17</v>
      </c>
      <c r="F159" s="49" t="s">
        <v>14</v>
      </c>
      <c r="G159" s="75">
        <v>0</v>
      </c>
      <c r="H159" s="64">
        <f t="shared" si="12"/>
        <v>0</v>
      </c>
      <c r="I159" s="62"/>
    </row>
    <row r="160" spans="1:9" ht="26.1" customHeight="1" outlineLevel="1" x14ac:dyDescent="0.25">
      <c r="A160" s="100"/>
      <c r="B160" s="45" t="s">
        <v>243</v>
      </c>
      <c r="C160" s="46" t="s">
        <v>242</v>
      </c>
      <c r="D160" s="45" t="s">
        <v>8</v>
      </c>
      <c r="E160" s="47" t="s">
        <v>17</v>
      </c>
      <c r="F160" s="49" t="s">
        <v>14</v>
      </c>
      <c r="G160" s="75">
        <v>0</v>
      </c>
      <c r="H160" s="64">
        <f t="shared" si="12"/>
        <v>0</v>
      </c>
      <c r="I160" s="62"/>
    </row>
    <row r="161" spans="1:9" ht="26.1" customHeight="1" outlineLevel="1" x14ac:dyDescent="0.25">
      <c r="A161" s="100"/>
      <c r="B161" s="45" t="s">
        <v>245</v>
      </c>
      <c r="C161" s="46" t="s">
        <v>244</v>
      </c>
      <c r="D161" s="45" t="s">
        <v>95</v>
      </c>
      <c r="E161" s="47" t="s">
        <v>17</v>
      </c>
      <c r="F161" s="49" t="s">
        <v>14</v>
      </c>
      <c r="G161" s="75">
        <v>0</v>
      </c>
      <c r="H161" s="64">
        <f t="shared" si="12"/>
        <v>0</v>
      </c>
      <c r="I161" s="62"/>
    </row>
    <row r="162" spans="1:9" ht="26.1" customHeight="1" outlineLevel="1" x14ac:dyDescent="0.25">
      <c r="A162" s="100"/>
      <c r="B162" s="45" t="s">
        <v>247</v>
      </c>
      <c r="C162" s="46" t="s">
        <v>246</v>
      </c>
      <c r="D162" s="45" t="s">
        <v>95</v>
      </c>
      <c r="E162" s="47" t="s">
        <v>17</v>
      </c>
      <c r="F162" s="49" t="s">
        <v>14</v>
      </c>
      <c r="G162" s="75">
        <v>0</v>
      </c>
      <c r="H162" s="64">
        <f t="shared" si="12"/>
        <v>0</v>
      </c>
      <c r="I162" s="62"/>
    </row>
    <row r="163" spans="1:9" ht="26.1" customHeight="1" outlineLevel="1" x14ac:dyDescent="0.25">
      <c r="A163" s="100"/>
      <c r="B163" s="45" t="s">
        <v>249</v>
      </c>
      <c r="C163" s="46" t="s">
        <v>248</v>
      </c>
      <c r="D163" s="45" t="s">
        <v>95</v>
      </c>
      <c r="E163" s="47" t="s">
        <v>17</v>
      </c>
      <c r="F163" s="49" t="s">
        <v>14</v>
      </c>
      <c r="G163" s="75">
        <v>0</v>
      </c>
      <c r="H163" s="64">
        <f t="shared" si="12"/>
        <v>0</v>
      </c>
      <c r="I163" s="62"/>
    </row>
    <row r="164" spans="1:9" ht="26.1" customHeight="1" outlineLevel="1" x14ac:dyDescent="0.25">
      <c r="A164" s="100"/>
      <c r="B164" s="45" t="s">
        <v>251</v>
      </c>
      <c r="C164" s="46" t="s">
        <v>250</v>
      </c>
      <c r="D164" s="45" t="s">
        <v>8</v>
      </c>
      <c r="E164" s="47" t="s">
        <v>17</v>
      </c>
      <c r="F164" s="49" t="s">
        <v>14</v>
      </c>
      <c r="G164" s="75">
        <v>0</v>
      </c>
      <c r="H164" s="64">
        <f t="shared" si="12"/>
        <v>0</v>
      </c>
      <c r="I164" s="62"/>
    </row>
    <row r="165" spans="1:9" ht="26.1" customHeight="1" outlineLevel="1" x14ac:dyDescent="0.25">
      <c r="A165" s="100"/>
      <c r="B165" s="45" t="s">
        <v>253</v>
      </c>
      <c r="C165" s="46" t="s">
        <v>252</v>
      </c>
      <c r="D165" s="45" t="s">
        <v>8</v>
      </c>
      <c r="E165" s="47" t="s">
        <v>17</v>
      </c>
      <c r="F165" s="49" t="s">
        <v>14</v>
      </c>
      <c r="G165" s="75">
        <v>0</v>
      </c>
      <c r="H165" s="64">
        <f t="shared" si="12"/>
        <v>0</v>
      </c>
      <c r="I165" s="62"/>
    </row>
    <row r="166" spans="1:9" ht="26.1" customHeight="1" outlineLevel="1" x14ac:dyDescent="0.25">
      <c r="A166" s="100"/>
      <c r="B166" s="45" t="s">
        <v>255</v>
      </c>
      <c r="C166" s="46" t="s">
        <v>254</v>
      </c>
      <c r="D166" s="45" t="s">
        <v>8</v>
      </c>
      <c r="E166" s="47" t="s">
        <v>17</v>
      </c>
      <c r="F166" s="49" t="s">
        <v>14</v>
      </c>
      <c r="G166" s="75">
        <v>0</v>
      </c>
      <c r="H166" s="64">
        <f t="shared" si="12"/>
        <v>0</v>
      </c>
      <c r="I166" s="62"/>
    </row>
    <row r="167" spans="1:9" ht="26.1" customHeight="1" outlineLevel="1" x14ac:dyDescent="0.25">
      <c r="A167" s="100"/>
      <c r="B167" s="45" t="s">
        <v>257</v>
      </c>
      <c r="C167" s="46" t="s">
        <v>256</v>
      </c>
      <c r="D167" s="45" t="s">
        <v>8</v>
      </c>
      <c r="E167" s="47" t="s">
        <v>17</v>
      </c>
      <c r="F167" s="49" t="s">
        <v>14</v>
      </c>
      <c r="G167" s="75">
        <v>0</v>
      </c>
      <c r="H167" s="64">
        <f t="shared" si="12"/>
        <v>0</v>
      </c>
      <c r="I167" s="62"/>
    </row>
    <row r="168" spans="1:9" ht="26.1" customHeight="1" outlineLevel="1" x14ac:dyDescent="0.25">
      <c r="A168" s="100"/>
      <c r="B168" s="45" t="s">
        <v>259</v>
      </c>
      <c r="C168" s="46" t="s">
        <v>258</v>
      </c>
      <c r="D168" s="45" t="s">
        <v>8</v>
      </c>
      <c r="E168" s="47" t="s">
        <v>17</v>
      </c>
      <c r="F168" s="49" t="s">
        <v>14</v>
      </c>
      <c r="G168" s="75">
        <v>0</v>
      </c>
      <c r="H168" s="64">
        <f t="shared" si="12"/>
        <v>0</v>
      </c>
      <c r="I168" s="62"/>
    </row>
    <row r="169" spans="1:9" ht="26.1" customHeight="1" outlineLevel="1" x14ac:dyDescent="0.25">
      <c r="A169" s="100"/>
      <c r="B169" s="45" t="s">
        <v>261</v>
      </c>
      <c r="C169" s="46" t="s">
        <v>260</v>
      </c>
      <c r="D169" s="45" t="s">
        <v>8</v>
      </c>
      <c r="E169" s="47" t="s">
        <v>17</v>
      </c>
      <c r="F169" s="49" t="s">
        <v>14</v>
      </c>
      <c r="G169" s="75">
        <v>0</v>
      </c>
      <c r="H169" s="64">
        <f t="shared" si="12"/>
        <v>0</v>
      </c>
      <c r="I169" s="62"/>
    </row>
    <row r="170" spans="1:9" ht="26.1" customHeight="1" outlineLevel="1" x14ac:dyDescent="0.25">
      <c r="A170" s="100"/>
      <c r="B170" s="45" t="s">
        <v>263</v>
      </c>
      <c r="C170" s="46" t="s">
        <v>262</v>
      </c>
      <c r="D170" s="45" t="s">
        <v>8</v>
      </c>
      <c r="E170" s="47" t="s">
        <v>17</v>
      </c>
      <c r="F170" s="49" t="s">
        <v>14</v>
      </c>
      <c r="G170" s="75">
        <v>0</v>
      </c>
      <c r="H170" s="64">
        <f t="shared" si="12"/>
        <v>0</v>
      </c>
      <c r="I170" s="62"/>
    </row>
    <row r="171" spans="1:9" ht="25.5" outlineLevel="1" x14ac:dyDescent="0.25">
      <c r="A171" s="100"/>
      <c r="B171" s="45" t="s">
        <v>265</v>
      </c>
      <c r="C171" s="46" t="s">
        <v>264</v>
      </c>
      <c r="D171" s="45" t="s">
        <v>8</v>
      </c>
      <c r="E171" s="47" t="s">
        <v>17</v>
      </c>
      <c r="F171" s="49" t="s">
        <v>14</v>
      </c>
      <c r="G171" s="75">
        <v>0</v>
      </c>
      <c r="H171" s="64">
        <f t="shared" si="12"/>
        <v>0</v>
      </c>
      <c r="I171" s="62"/>
    </row>
    <row r="172" spans="1:9" ht="26.1" customHeight="1" outlineLevel="1" x14ac:dyDescent="0.25">
      <c r="A172" s="100"/>
      <c r="B172" s="45" t="s">
        <v>267</v>
      </c>
      <c r="C172" s="46" t="s">
        <v>266</v>
      </c>
      <c r="D172" s="45" t="s">
        <v>8</v>
      </c>
      <c r="E172" s="47" t="s">
        <v>17</v>
      </c>
      <c r="F172" s="49" t="s">
        <v>14</v>
      </c>
      <c r="G172" s="75">
        <v>0</v>
      </c>
      <c r="H172" s="64">
        <f t="shared" si="12"/>
        <v>0</v>
      </c>
      <c r="I172" s="62"/>
    </row>
    <row r="173" spans="1:9" ht="26.1" customHeight="1" outlineLevel="1" x14ac:dyDescent="0.25">
      <c r="A173" s="100"/>
      <c r="B173" s="45" t="s">
        <v>269</v>
      </c>
      <c r="C173" s="46" t="s">
        <v>268</v>
      </c>
      <c r="D173" s="45" t="s">
        <v>8</v>
      </c>
      <c r="E173" s="47" t="s">
        <v>17</v>
      </c>
      <c r="F173" s="49" t="s">
        <v>14</v>
      </c>
      <c r="G173" s="75">
        <v>0</v>
      </c>
      <c r="H173" s="64">
        <f t="shared" si="12"/>
        <v>0</v>
      </c>
      <c r="I173" s="62"/>
    </row>
    <row r="174" spans="1:9" ht="39" customHeight="1" x14ac:dyDescent="0.25">
      <c r="A174" s="67">
        <v>8</v>
      </c>
      <c r="B174" s="67" t="s">
        <v>270</v>
      </c>
      <c r="C174" s="68" t="s">
        <v>271</v>
      </c>
      <c r="D174" s="67" t="s">
        <v>8</v>
      </c>
      <c r="E174" s="69" t="s">
        <v>9</v>
      </c>
      <c r="F174" s="70">
        <f>F175</f>
        <v>0</v>
      </c>
      <c r="G174" s="69" t="s">
        <v>10</v>
      </c>
      <c r="H174" s="71" t="s">
        <v>10</v>
      </c>
      <c r="I174" s="62"/>
    </row>
    <row r="175" spans="1:9" ht="26.1" customHeight="1" outlineLevel="1" x14ac:dyDescent="0.25">
      <c r="A175" s="102"/>
      <c r="B175" s="45" t="s">
        <v>272</v>
      </c>
      <c r="C175" s="46" t="s">
        <v>12</v>
      </c>
      <c r="D175" s="45" t="s">
        <v>8</v>
      </c>
      <c r="E175" s="47" t="s">
        <v>13</v>
      </c>
      <c r="F175" s="76">
        <v>0</v>
      </c>
      <c r="G175" s="47" t="s">
        <v>10</v>
      </c>
      <c r="H175" s="64" t="s">
        <v>10</v>
      </c>
      <c r="I175" s="62"/>
    </row>
    <row r="176" spans="1:9" ht="26.1" customHeight="1" outlineLevel="1" x14ac:dyDescent="0.25">
      <c r="A176" s="103"/>
      <c r="B176" s="45" t="s">
        <v>273</v>
      </c>
      <c r="C176" s="46" t="s">
        <v>762</v>
      </c>
      <c r="D176" s="45" t="s">
        <v>8</v>
      </c>
      <c r="E176" s="47" t="s">
        <v>17</v>
      </c>
      <c r="F176" s="49" t="s">
        <v>14</v>
      </c>
      <c r="G176" s="75">
        <v>0</v>
      </c>
      <c r="H176" s="64">
        <f t="shared" ref="H176" si="13">SUM(G176*1.07)</f>
        <v>0</v>
      </c>
      <c r="I176" s="62"/>
    </row>
    <row r="177" spans="1:9" ht="26.1" customHeight="1" outlineLevel="1" x14ac:dyDescent="0.25">
      <c r="A177" s="103"/>
      <c r="B177" s="45" t="s">
        <v>275</v>
      </c>
      <c r="C177" s="46" t="s">
        <v>772</v>
      </c>
      <c r="D177" s="45" t="s">
        <v>10</v>
      </c>
      <c r="E177" s="47" t="s">
        <v>17</v>
      </c>
      <c r="F177" s="49" t="s">
        <v>14</v>
      </c>
      <c r="G177" s="48" t="s">
        <v>14</v>
      </c>
      <c r="H177" s="64" t="s">
        <v>10</v>
      </c>
      <c r="I177" s="62"/>
    </row>
    <row r="178" spans="1:9" ht="26.1" customHeight="1" outlineLevel="1" x14ac:dyDescent="0.25">
      <c r="A178" s="103"/>
      <c r="B178" s="45" t="s">
        <v>815</v>
      </c>
      <c r="C178" s="46" t="s">
        <v>773</v>
      </c>
      <c r="D178" s="45" t="s">
        <v>774</v>
      </c>
      <c r="E178" s="47" t="s">
        <v>17</v>
      </c>
      <c r="F178" s="49" t="s">
        <v>14</v>
      </c>
      <c r="G178" s="75">
        <v>0</v>
      </c>
      <c r="H178" s="64">
        <f t="shared" ref="H178:H193" si="14">SUM(G178*1.07)</f>
        <v>0</v>
      </c>
      <c r="I178" s="62"/>
    </row>
    <row r="179" spans="1:9" ht="26.1" customHeight="1" outlineLevel="1" x14ac:dyDescent="0.25">
      <c r="A179" s="103"/>
      <c r="B179" s="45" t="s">
        <v>816</v>
      </c>
      <c r="C179" s="46" t="s">
        <v>776</v>
      </c>
      <c r="D179" s="45" t="s">
        <v>774</v>
      </c>
      <c r="E179" s="47" t="s">
        <v>17</v>
      </c>
      <c r="F179" s="49" t="s">
        <v>14</v>
      </c>
      <c r="G179" s="75">
        <v>0</v>
      </c>
      <c r="H179" s="64">
        <f t="shared" si="14"/>
        <v>0</v>
      </c>
      <c r="I179" s="62"/>
    </row>
    <row r="180" spans="1:9" ht="26.1" customHeight="1" outlineLevel="1" x14ac:dyDescent="0.25">
      <c r="A180" s="103"/>
      <c r="B180" s="45" t="s">
        <v>817</v>
      </c>
      <c r="C180" s="46" t="s">
        <v>779</v>
      </c>
      <c r="D180" s="45" t="s">
        <v>774</v>
      </c>
      <c r="E180" s="47" t="s">
        <v>17</v>
      </c>
      <c r="F180" s="49" t="s">
        <v>14</v>
      </c>
      <c r="G180" s="75">
        <v>0</v>
      </c>
      <c r="H180" s="64">
        <f t="shared" si="14"/>
        <v>0</v>
      </c>
      <c r="I180" s="62"/>
    </row>
    <row r="181" spans="1:9" ht="26.1" customHeight="1" outlineLevel="1" x14ac:dyDescent="0.25">
      <c r="A181" s="103"/>
      <c r="B181" s="45" t="s">
        <v>818</v>
      </c>
      <c r="C181" s="46" t="s">
        <v>793</v>
      </c>
      <c r="D181" s="45" t="s">
        <v>774</v>
      </c>
      <c r="E181" s="47" t="s">
        <v>17</v>
      </c>
      <c r="F181" s="49" t="s">
        <v>14</v>
      </c>
      <c r="G181" s="75">
        <v>0</v>
      </c>
      <c r="H181" s="64">
        <f t="shared" si="14"/>
        <v>0</v>
      </c>
      <c r="I181" s="62"/>
    </row>
    <row r="182" spans="1:9" ht="26.1" customHeight="1" outlineLevel="1" x14ac:dyDescent="0.25">
      <c r="A182" s="103"/>
      <c r="B182" s="45" t="s">
        <v>819</v>
      </c>
      <c r="C182" s="46" t="s">
        <v>846</v>
      </c>
      <c r="D182" s="45" t="s">
        <v>774</v>
      </c>
      <c r="E182" s="47" t="s">
        <v>17</v>
      </c>
      <c r="F182" s="49" t="s">
        <v>14</v>
      </c>
      <c r="G182" s="75">
        <v>0</v>
      </c>
      <c r="H182" s="64">
        <f t="shared" si="14"/>
        <v>0</v>
      </c>
      <c r="I182" s="62"/>
    </row>
    <row r="183" spans="1:9" ht="26.1" customHeight="1" outlineLevel="1" x14ac:dyDescent="0.25">
      <c r="A183" s="103"/>
      <c r="B183" s="45" t="s">
        <v>277</v>
      </c>
      <c r="C183" s="46" t="s">
        <v>812</v>
      </c>
      <c r="D183" s="45" t="s">
        <v>813</v>
      </c>
      <c r="E183" s="47" t="s">
        <v>17</v>
      </c>
      <c r="F183" s="49" t="s">
        <v>14</v>
      </c>
      <c r="G183" s="75">
        <v>0</v>
      </c>
      <c r="H183" s="64">
        <f t="shared" si="14"/>
        <v>0</v>
      </c>
      <c r="I183" s="62"/>
    </row>
    <row r="184" spans="1:9" ht="26.1" customHeight="1" outlineLevel="1" x14ac:dyDescent="0.25">
      <c r="A184" s="103"/>
      <c r="B184" s="45" t="s">
        <v>279</v>
      </c>
      <c r="C184" s="46" t="s">
        <v>274</v>
      </c>
      <c r="D184" s="45" t="s">
        <v>8</v>
      </c>
      <c r="E184" s="47" t="s">
        <v>17</v>
      </c>
      <c r="F184" s="49" t="s">
        <v>14</v>
      </c>
      <c r="G184" s="75">
        <v>0</v>
      </c>
      <c r="H184" s="64">
        <f t="shared" si="14"/>
        <v>0</v>
      </c>
      <c r="I184" s="62"/>
    </row>
    <row r="185" spans="1:9" ht="26.1" customHeight="1" outlineLevel="1" x14ac:dyDescent="0.25">
      <c r="A185" s="103"/>
      <c r="B185" s="45" t="s">
        <v>280</v>
      </c>
      <c r="C185" s="46" t="s">
        <v>276</v>
      </c>
      <c r="D185" s="45" t="s">
        <v>8</v>
      </c>
      <c r="E185" s="47" t="s">
        <v>17</v>
      </c>
      <c r="F185" s="49" t="s">
        <v>14</v>
      </c>
      <c r="G185" s="75">
        <v>0</v>
      </c>
      <c r="H185" s="64">
        <f t="shared" si="14"/>
        <v>0</v>
      </c>
      <c r="I185" s="62"/>
    </row>
    <row r="186" spans="1:9" ht="26.1" customHeight="1" outlineLevel="1" x14ac:dyDescent="0.25">
      <c r="A186" s="103"/>
      <c r="B186" s="45" t="s">
        <v>281</v>
      </c>
      <c r="C186" s="46" t="s">
        <v>278</v>
      </c>
      <c r="D186" s="45" t="s">
        <v>8</v>
      </c>
      <c r="E186" s="47" t="s">
        <v>17</v>
      </c>
      <c r="F186" s="49" t="s">
        <v>14</v>
      </c>
      <c r="G186" s="75">
        <v>0</v>
      </c>
      <c r="H186" s="64">
        <f t="shared" si="14"/>
        <v>0</v>
      </c>
      <c r="I186" s="62"/>
    </row>
    <row r="187" spans="1:9" ht="26.1" customHeight="1" outlineLevel="1" x14ac:dyDescent="0.25">
      <c r="A187" s="103"/>
      <c r="B187" s="45" t="s">
        <v>282</v>
      </c>
      <c r="C187" s="46" t="s">
        <v>283</v>
      </c>
      <c r="D187" s="45" t="s">
        <v>8</v>
      </c>
      <c r="E187" s="47" t="s">
        <v>17</v>
      </c>
      <c r="F187" s="49" t="s">
        <v>14</v>
      </c>
      <c r="G187" s="75">
        <v>0</v>
      </c>
      <c r="H187" s="64">
        <f t="shared" si="14"/>
        <v>0</v>
      </c>
      <c r="I187" s="62"/>
    </row>
    <row r="188" spans="1:9" ht="26.1" customHeight="1" outlineLevel="1" x14ac:dyDescent="0.25">
      <c r="A188" s="103"/>
      <c r="B188" s="45" t="s">
        <v>284</v>
      </c>
      <c r="C188" s="46" t="s">
        <v>285</v>
      </c>
      <c r="D188" s="45" t="s">
        <v>8</v>
      </c>
      <c r="E188" s="47" t="s">
        <v>17</v>
      </c>
      <c r="F188" s="49" t="s">
        <v>14</v>
      </c>
      <c r="G188" s="75">
        <v>0</v>
      </c>
      <c r="H188" s="64">
        <f t="shared" si="14"/>
        <v>0</v>
      </c>
      <c r="I188" s="62"/>
    </row>
    <row r="189" spans="1:9" ht="26.1" customHeight="1" outlineLevel="1" x14ac:dyDescent="0.25">
      <c r="A189" s="103"/>
      <c r="B189" s="45" t="s">
        <v>286</v>
      </c>
      <c r="C189" s="46" t="s">
        <v>811</v>
      </c>
      <c r="D189" s="45" t="s">
        <v>8</v>
      </c>
      <c r="E189" s="47" t="s">
        <v>17</v>
      </c>
      <c r="F189" s="49" t="s">
        <v>14</v>
      </c>
      <c r="G189" s="75">
        <v>0</v>
      </c>
      <c r="H189" s="64">
        <f t="shared" si="14"/>
        <v>0</v>
      </c>
      <c r="I189" s="62"/>
    </row>
    <row r="190" spans="1:9" ht="26.1" customHeight="1" outlineLevel="1" x14ac:dyDescent="0.25">
      <c r="A190" s="103"/>
      <c r="B190" s="45" t="s">
        <v>287</v>
      </c>
      <c r="C190" s="46" t="s">
        <v>814</v>
      </c>
      <c r="D190" s="45" t="s">
        <v>8</v>
      </c>
      <c r="E190" s="47" t="s">
        <v>17</v>
      </c>
      <c r="F190" s="49" t="s">
        <v>14</v>
      </c>
      <c r="G190" s="75">
        <v>0</v>
      </c>
      <c r="H190" s="64">
        <f t="shared" si="14"/>
        <v>0</v>
      </c>
      <c r="I190" s="62"/>
    </row>
    <row r="191" spans="1:9" ht="26.1" customHeight="1" outlineLevel="1" x14ac:dyDescent="0.25">
      <c r="A191" s="103"/>
      <c r="B191" s="45" t="s">
        <v>289</v>
      </c>
      <c r="C191" s="46" t="s">
        <v>288</v>
      </c>
      <c r="D191" s="45" t="s">
        <v>8</v>
      </c>
      <c r="E191" s="47" t="s">
        <v>17</v>
      </c>
      <c r="F191" s="49" t="s">
        <v>14</v>
      </c>
      <c r="G191" s="75">
        <v>0</v>
      </c>
      <c r="H191" s="64">
        <f t="shared" si="14"/>
        <v>0</v>
      </c>
      <c r="I191" s="62"/>
    </row>
    <row r="192" spans="1:9" ht="26.1" customHeight="1" outlineLevel="1" x14ac:dyDescent="0.25">
      <c r="A192" s="103"/>
      <c r="B192" s="45" t="s">
        <v>291</v>
      </c>
      <c r="C192" s="46" t="s">
        <v>290</v>
      </c>
      <c r="D192" s="45" t="s">
        <v>95</v>
      </c>
      <c r="E192" s="47" t="s">
        <v>17</v>
      </c>
      <c r="F192" s="49" t="s">
        <v>14</v>
      </c>
      <c r="G192" s="75">
        <v>0</v>
      </c>
      <c r="H192" s="64">
        <f t="shared" si="14"/>
        <v>0</v>
      </c>
      <c r="I192" s="62"/>
    </row>
    <row r="193" spans="1:9" ht="26.1" customHeight="1" outlineLevel="1" x14ac:dyDescent="0.25">
      <c r="A193" s="103"/>
      <c r="B193" s="45" t="s">
        <v>293</v>
      </c>
      <c r="C193" s="46" t="s">
        <v>292</v>
      </c>
      <c r="D193" s="45" t="s">
        <v>95</v>
      </c>
      <c r="E193" s="47" t="s">
        <v>17</v>
      </c>
      <c r="F193" s="49" t="s">
        <v>14</v>
      </c>
      <c r="G193" s="75">
        <v>0</v>
      </c>
      <c r="H193" s="64">
        <f t="shared" si="14"/>
        <v>0</v>
      </c>
      <c r="I193" s="62"/>
    </row>
    <row r="194" spans="1:9" ht="39" customHeight="1" x14ac:dyDescent="0.25">
      <c r="A194" s="67">
        <v>9</v>
      </c>
      <c r="B194" s="67" t="s">
        <v>294</v>
      </c>
      <c r="C194" s="68" t="s">
        <v>295</v>
      </c>
      <c r="D194" s="67" t="s">
        <v>8</v>
      </c>
      <c r="E194" s="69" t="s">
        <v>9</v>
      </c>
      <c r="F194" s="70">
        <f>F195</f>
        <v>0</v>
      </c>
      <c r="G194" s="69" t="s">
        <v>10</v>
      </c>
      <c r="H194" s="71" t="s">
        <v>10</v>
      </c>
      <c r="I194" s="62"/>
    </row>
    <row r="195" spans="1:9" ht="25.5" customHeight="1" outlineLevel="1" x14ac:dyDescent="0.25">
      <c r="A195" s="102"/>
      <c r="B195" s="45" t="s">
        <v>296</v>
      </c>
      <c r="C195" s="46" t="s">
        <v>12</v>
      </c>
      <c r="D195" s="45" t="s">
        <v>8</v>
      </c>
      <c r="E195" s="47" t="s">
        <v>13</v>
      </c>
      <c r="F195" s="76">
        <v>0</v>
      </c>
      <c r="G195" s="47" t="s">
        <v>10</v>
      </c>
      <c r="H195" s="64" t="s">
        <v>10</v>
      </c>
      <c r="I195" s="62"/>
    </row>
    <row r="196" spans="1:9" ht="26.1" customHeight="1" outlineLevel="1" x14ac:dyDescent="0.25">
      <c r="A196" s="103"/>
      <c r="B196" s="45" t="s">
        <v>297</v>
      </c>
      <c r="C196" s="46" t="s">
        <v>762</v>
      </c>
      <c r="D196" s="45" t="s">
        <v>8</v>
      </c>
      <c r="E196" s="47" t="s">
        <v>17</v>
      </c>
      <c r="F196" s="49" t="s">
        <v>14</v>
      </c>
      <c r="G196" s="75">
        <v>0</v>
      </c>
      <c r="H196" s="64">
        <f t="shared" ref="H196" si="15">SUM(G196*1.07)</f>
        <v>0</v>
      </c>
      <c r="I196" s="62"/>
    </row>
    <row r="197" spans="1:9" ht="26.1" customHeight="1" outlineLevel="1" x14ac:dyDescent="0.25">
      <c r="A197" s="103"/>
      <c r="B197" s="45" t="s">
        <v>299</v>
      </c>
      <c r="C197" s="46" t="s">
        <v>772</v>
      </c>
      <c r="D197" s="45" t="s">
        <v>10</v>
      </c>
      <c r="E197" s="47" t="s">
        <v>17</v>
      </c>
      <c r="F197" s="49" t="s">
        <v>14</v>
      </c>
      <c r="G197" s="48" t="s">
        <v>14</v>
      </c>
      <c r="H197" s="64" t="s">
        <v>10</v>
      </c>
      <c r="I197" s="62"/>
    </row>
    <row r="198" spans="1:9" ht="26.1" customHeight="1" outlineLevel="1" x14ac:dyDescent="0.25">
      <c r="A198" s="103"/>
      <c r="B198" s="45" t="s">
        <v>823</v>
      </c>
      <c r="C198" s="46" t="s">
        <v>773</v>
      </c>
      <c r="D198" s="45" t="s">
        <v>774</v>
      </c>
      <c r="E198" s="47" t="s">
        <v>17</v>
      </c>
      <c r="F198" s="49" t="s">
        <v>14</v>
      </c>
      <c r="G198" s="75">
        <v>0</v>
      </c>
      <c r="H198" s="64">
        <f t="shared" ref="H198:H203" si="16">SUM(G198*1.07)</f>
        <v>0</v>
      </c>
      <c r="I198" s="62"/>
    </row>
    <row r="199" spans="1:9" ht="26.1" customHeight="1" outlineLevel="1" x14ac:dyDescent="0.25">
      <c r="A199" s="103"/>
      <c r="B199" s="45" t="s">
        <v>824</v>
      </c>
      <c r="C199" s="46" t="s">
        <v>776</v>
      </c>
      <c r="D199" s="45" t="s">
        <v>774</v>
      </c>
      <c r="E199" s="47" t="s">
        <v>17</v>
      </c>
      <c r="F199" s="49" t="s">
        <v>14</v>
      </c>
      <c r="G199" s="75">
        <v>0</v>
      </c>
      <c r="H199" s="64">
        <f t="shared" si="16"/>
        <v>0</v>
      </c>
      <c r="I199" s="62"/>
    </row>
    <row r="200" spans="1:9" ht="26.1" customHeight="1" outlineLevel="1" x14ac:dyDescent="0.25">
      <c r="A200" s="103"/>
      <c r="B200" s="45" t="s">
        <v>825</v>
      </c>
      <c r="C200" s="46" t="s">
        <v>779</v>
      </c>
      <c r="D200" s="45" t="s">
        <v>774</v>
      </c>
      <c r="E200" s="47" t="s">
        <v>17</v>
      </c>
      <c r="F200" s="49" t="s">
        <v>14</v>
      </c>
      <c r="G200" s="75">
        <v>0</v>
      </c>
      <c r="H200" s="64">
        <f t="shared" si="16"/>
        <v>0</v>
      </c>
      <c r="I200" s="62"/>
    </row>
    <row r="201" spans="1:9" ht="26.1" customHeight="1" outlineLevel="1" x14ac:dyDescent="0.25">
      <c r="A201" s="103"/>
      <c r="B201" s="45" t="s">
        <v>826</v>
      </c>
      <c r="C201" s="46" t="s">
        <v>793</v>
      </c>
      <c r="D201" s="45" t="s">
        <v>774</v>
      </c>
      <c r="E201" s="47" t="s">
        <v>17</v>
      </c>
      <c r="F201" s="49" t="s">
        <v>14</v>
      </c>
      <c r="G201" s="75">
        <v>0</v>
      </c>
      <c r="H201" s="64">
        <f t="shared" si="16"/>
        <v>0</v>
      </c>
      <c r="I201" s="62"/>
    </row>
    <row r="202" spans="1:9" ht="26.1" customHeight="1" outlineLevel="1" x14ac:dyDescent="0.25">
      <c r="A202" s="103"/>
      <c r="B202" s="45" t="s">
        <v>827</v>
      </c>
      <c r="C202" s="46" t="s">
        <v>847</v>
      </c>
      <c r="D202" s="45" t="s">
        <v>774</v>
      </c>
      <c r="E202" s="47" t="s">
        <v>17</v>
      </c>
      <c r="F202" s="49" t="s">
        <v>14</v>
      </c>
      <c r="G202" s="75">
        <v>0</v>
      </c>
      <c r="H202" s="64">
        <f t="shared" si="16"/>
        <v>0</v>
      </c>
      <c r="I202" s="62"/>
    </row>
    <row r="203" spans="1:9" ht="26.1" customHeight="1" outlineLevel="1" x14ac:dyDescent="0.25">
      <c r="A203" s="103"/>
      <c r="B203" s="45" t="s">
        <v>301</v>
      </c>
      <c r="C203" s="46" t="s">
        <v>812</v>
      </c>
      <c r="D203" s="45" t="s">
        <v>813</v>
      </c>
      <c r="E203" s="47" t="s">
        <v>17</v>
      </c>
      <c r="F203" s="49" t="s">
        <v>14</v>
      </c>
      <c r="G203" s="75">
        <v>0</v>
      </c>
      <c r="H203" s="64">
        <f t="shared" si="16"/>
        <v>0</v>
      </c>
      <c r="I203" s="62"/>
    </row>
    <row r="204" spans="1:9" ht="26.1" customHeight="1" outlineLevel="1" x14ac:dyDescent="0.25">
      <c r="A204" s="103"/>
      <c r="B204" s="45" t="s">
        <v>302</v>
      </c>
      <c r="C204" s="46" t="s">
        <v>797</v>
      </c>
      <c r="D204" s="45" t="s">
        <v>10</v>
      </c>
      <c r="E204" s="47" t="s">
        <v>17</v>
      </c>
      <c r="F204" s="49" t="s">
        <v>14</v>
      </c>
      <c r="G204" s="48" t="s">
        <v>14</v>
      </c>
      <c r="H204" s="64" t="s">
        <v>10</v>
      </c>
      <c r="I204" s="62"/>
    </row>
    <row r="205" spans="1:9" ht="26.1" customHeight="1" outlineLevel="1" x14ac:dyDescent="0.25">
      <c r="A205" s="103"/>
      <c r="B205" s="45" t="s">
        <v>828</v>
      </c>
      <c r="C205" s="46" t="s">
        <v>798</v>
      </c>
      <c r="D205" s="45" t="s">
        <v>28</v>
      </c>
      <c r="E205" s="47" t="s">
        <v>17</v>
      </c>
      <c r="F205" s="49" t="s">
        <v>14</v>
      </c>
      <c r="G205" s="75">
        <v>0</v>
      </c>
      <c r="H205" s="64">
        <f t="shared" ref="H205:H208" si="17">SUM(G205*1.07)</f>
        <v>0</v>
      </c>
      <c r="I205" s="62"/>
    </row>
    <row r="206" spans="1:9" ht="26.1" customHeight="1" outlineLevel="1" x14ac:dyDescent="0.25">
      <c r="A206" s="103"/>
      <c r="B206" s="45" t="s">
        <v>829</v>
      </c>
      <c r="C206" s="46" t="s">
        <v>799</v>
      </c>
      <c r="D206" s="45" t="s">
        <v>28</v>
      </c>
      <c r="E206" s="47" t="s">
        <v>17</v>
      </c>
      <c r="F206" s="49" t="s">
        <v>14</v>
      </c>
      <c r="G206" s="75">
        <v>0</v>
      </c>
      <c r="H206" s="64">
        <f t="shared" si="17"/>
        <v>0</v>
      </c>
      <c r="I206" s="62"/>
    </row>
    <row r="207" spans="1:9" ht="26.1" customHeight="1" outlineLevel="1" x14ac:dyDescent="0.25">
      <c r="A207" s="103"/>
      <c r="B207" s="45" t="s">
        <v>830</v>
      </c>
      <c r="C207" s="46" t="s">
        <v>800</v>
      </c>
      <c r="D207" s="45" t="s">
        <v>801</v>
      </c>
      <c r="E207" s="47" t="s">
        <v>17</v>
      </c>
      <c r="F207" s="49" t="s">
        <v>14</v>
      </c>
      <c r="G207" s="75">
        <v>0</v>
      </c>
      <c r="H207" s="64">
        <f t="shared" si="17"/>
        <v>0</v>
      </c>
      <c r="I207" s="62"/>
    </row>
    <row r="208" spans="1:9" ht="25.5" outlineLevel="1" x14ac:dyDescent="0.25">
      <c r="A208" s="103"/>
      <c r="B208" s="45" t="s">
        <v>831</v>
      </c>
      <c r="C208" s="46" t="s">
        <v>159</v>
      </c>
      <c r="D208" s="45" t="s">
        <v>28</v>
      </c>
      <c r="E208" s="47" t="s">
        <v>17</v>
      </c>
      <c r="F208" s="49" t="s">
        <v>14</v>
      </c>
      <c r="G208" s="75">
        <v>0</v>
      </c>
      <c r="H208" s="64">
        <f t="shared" si="17"/>
        <v>0</v>
      </c>
      <c r="I208" s="62"/>
    </row>
    <row r="209" spans="1:9" ht="26.1" customHeight="1" outlineLevel="1" x14ac:dyDescent="0.25">
      <c r="A209" s="103"/>
      <c r="B209" s="45" t="s">
        <v>303</v>
      </c>
      <c r="C209" s="46" t="s">
        <v>851</v>
      </c>
      <c r="D209" s="45" t="s">
        <v>10</v>
      </c>
      <c r="E209" s="47" t="s">
        <v>17</v>
      </c>
      <c r="F209" s="49" t="s">
        <v>14</v>
      </c>
      <c r="G209" s="48" t="s">
        <v>14</v>
      </c>
      <c r="H209" s="64" t="s">
        <v>10</v>
      </c>
      <c r="I209" s="62"/>
    </row>
    <row r="210" spans="1:9" ht="26.1" customHeight="1" outlineLevel="1" x14ac:dyDescent="0.25">
      <c r="A210" s="103"/>
      <c r="B210" s="45" t="s">
        <v>832</v>
      </c>
      <c r="C210" s="46" t="s">
        <v>142</v>
      </c>
      <c r="D210" s="45" t="s">
        <v>28</v>
      </c>
      <c r="E210" s="47" t="s">
        <v>17</v>
      </c>
      <c r="F210" s="49" t="s">
        <v>14</v>
      </c>
      <c r="G210" s="75">
        <v>0</v>
      </c>
      <c r="H210" s="64">
        <f t="shared" ref="H210:H222" si="18">SUM(G210*1.07)</f>
        <v>0</v>
      </c>
      <c r="I210" s="62"/>
    </row>
    <row r="211" spans="1:9" ht="26.1" customHeight="1" outlineLevel="1" x14ac:dyDescent="0.25">
      <c r="A211" s="103"/>
      <c r="B211" s="45" t="s">
        <v>833</v>
      </c>
      <c r="C211" s="46" t="s">
        <v>836</v>
      </c>
      <c r="D211" s="45" t="s">
        <v>28</v>
      </c>
      <c r="E211" s="47" t="s">
        <v>17</v>
      </c>
      <c r="F211" s="49" t="s">
        <v>14</v>
      </c>
      <c r="G211" s="75">
        <v>0</v>
      </c>
      <c r="H211" s="64">
        <f t="shared" si="18"/>
        <v>0</v>
      </c>
      <c r="I211" s="62"/>
    </row>
    <row r="212" spans="1:9" ht="26.1" customHeight="1" outlineLevel="1" x14ac:dyDescent="0.25">
      <c r="A212" s="103"/>
      <c r="B212" s="45" t="s">
        <v>834</v>
      </c>
      <c r="C212" s="46" t="s">
        <v>767</v>
      </c>
      <c r="D212" s="45" t="s">
        <v>35</v>
      </c>
      <c r="E212" s="47" t="s">
        <v>17</v>
      </c>
      <c r="F212" s="49" t="s">
        <v>14</v>
      </c>
      <c r="G212" s="75">
        <v>0</v>
      </c>
      <c r="H212" s="64">
        <f t="shared" si="18"/>
        <v>0</v>
      </c>
      <c r="I212" s="62"/>
    </row>
    <row r="213" spans="1:9" ht="26.1" customHeight="1" outlineLevel="1" x14ac:dyDescent="0.25">
      <c r="A213" s="103"/>
      <c r="B213" s="45" t="s">
        <v>835</v>
      </c>
      <c r="C213" s="46" t="s">
        <v>796</v>
      </c>
      <c r="D213" s="45" t="s">
        <v>35</v>
      </c>
      <c r="E213" s="47" t="s">
        <v>17</v>
      </c>
      <c r="F213" s="49" t="s">
        <v>14</v>
      </c>
      <c r="G213" s="75">
        <v>0</v>
      </c>
      <c r="H213" s="64">
        <f t="shared" si="18"/>
        <v>0</v>
      </c>
      <c r="I213" s="62"/>
    </row>
    <row r="214" spans="1:9" ht="26.1" customHeight="1" outlineLevel="1" x14ac:dyDescent="0.25">
      <c r="A214" s="103"/>
      <c r="B214" s="45" t="s">
        <v>305</v>
      </c>
      <c r="C214" s="46" t="s">
        <v>837</v>
      </c>
      <c r="D214" s="45" t="s">
        <v>10</v>
      </c>
      <c r="E214" s="47" t="s">
        <v>17</v>
      </c>
      <c r="F214" s="49" t="s">
        <v>14</v>
      </c>
      <c r="G214" s="48" t="s">
        <v>14</v>
      </c>
      <c r="H214" s="64" t="s">
        <v>10</v>
      </c>
      <c r="I214" s="62"/>
    </row>
    <row r="215" spans="1:9" ht="26.1" customHeight="1" outlineLevel="1" x14ac:dyDescent="0.25">
      <c r="A215" s="103"/>
      <c r="B215" s="45" t="s">
        <v>842</v>
      </c>
      <c r="C215" s="46" t="s">
        <v>838</v>
      </c>
      <c r="D215" s="45" t="s">
        <v>8</v>
      </c>
      <c r="E215" s="47" t="s">
        <v>17</v>
      </c>
      <c r="F215" s="49" t="s">
        <v>14</v>
      </c>
      <c r="G215" s="75">
        <v>0</v>
      </c>
      <c r="H215" s="64">
        <f t="shared" si="18"/>
        <v>0</v>
      </c>
      <c r="I215" s="62"/>
    </row>
    <row r="216" spans="1:9" ht="26.1" customHeight="1" outlineLevel="1" x14ac:dyDescent="0.25">
      <c r="A216" s="103"/>
      <c r="B216" s="45" t="s">
        <v>843</v>
      </c>
      <c r="C216" s="46" t="s">
        <v>839</v>
      </c>
      <c r="D216" s="45" t="s">
        <v>8</v>
      </c>
      <c r="E216" s="47" t="s">
        <v>17</v>
      </c>
      <c r="F216" s="49" t="s">
        <v>14</v>
      </c>
      <c r="G216" s="75">
        <v>0</v>
      </c>
      <c r="H216" s="64">
        <f t="shared" si="18"/>
        <v>0</v>
      </c>
      <c r="I216" s="62"/>
    </row>
    <row r="217" spans="1:9" ht="26.1" customHeight="1" outlineLevel="1" x14ac:dyDescent="0.25">
      <c r="A217" s="103"/>
      <c r="B217" s="45" t="s">
        <v>844</v>
      </c>
      <c r="C217" s="46" t="s">
        <v>840</v>
      </c>
      <c r="D217" s="45" t="s">
        <v>8</v>
      </c>
      <c r="E217" s="47" t="s">
        <v>17</v>
      </c>
      <c r="F217" s="49" t="s">
        <v>14</v>
      </c>
      <c r="G217" s="75">
        <v>0</v>
      </c>
      <c r="H217" s="64">
        <f t="shared" si="18"/>
        <v>0</v>
      </c>
      <c r="I217" s="62"/>
    </row>
    <row r="218" spans="1:9" ht="26.1" customHeight="1" outlineLevel="1" x14ac:dyDescent="0.25">
      <c r="A218" s="103"/>
      <c r="B218" s="45" t="s">
        <v>845</v>
      </c>
      <c r="C218" s="46" t="s">
        <v>841</v>
      </c>
      <c r="D218" s="45" t="s">
        <v>8</v>
      </c>
      <c r="E218" s="47" t="s">
        <v>17</v>
      </c>
      <c r="F218" s="49" t="s">
        <v>14</v>
      </c>
      <c r="G218" s="75">
        <v>0</v>
      </c>
      <c r="H218" s="64">
        <f t="shared" si="18"/>
        <v>0</v>
      </c>
      <c r="I218" s="62"/>
    </row>
    <row r="219" spans="1:9" ht="26.1" customHeight="1" outlineLevel="1" x14ac:dyDescent="0.25">
      <c r="A219" s="103"/>
      <c r="B219" s="45" t="s">
        <v>306</v>
      </c>
      <c r="C219" s="46" t="s">
        <v>822</v>
      </c>
      <c r="D219" s="45" t="s">
        <v>8</v>
      </c>
      <c r="E219" s="47" t="s">
        <v>17</v>
      </c>
      <c r="F219" s="49" t="s">
        <v>14</v>
      </c>
      <c r="G219" s="75">
        <v>0</v>
      </c>
      <c r="H219" s="64">
        <f t="shared" si="18"/>
        <v>0</v>
      </c>
      <c r="I219" s="62"/>
    </row>
    <row r="220" spans="1:9" ht="26.1" customHeight="1" outlineLevel="1" x14ac:dyDescent="0.25">
      <c r="A220" s="103"/>
      <c r="B220" s="45" t="s">
        <v>307</v>
      </c>
      <c r="C220" s="46" t="s">
        <v>304</v>
      </c>
      <c r="D220" s="45" t="s">
        <v>8</v>
      </c>
      <c r="E220" s="47" t="s">
        <v>17</v>
      </c>
      <c r="F220" s="49" t="s">
        <v>14</v>
      </c>
      <c r="G220" s="75">
        <v>0</v>
      </c>
      <c r="H220" s="64">
        <f t="shared" si="18"/>
        <v>0</v>
      </c>
      <c r="I220" s="62"/>
    </row>
    <row r="221" spans="1:9" ht="26.1" customHeight="1" outlineLevel="1" x14ac:dyDescent="0.25">
      <c r="A221" s="103"/>
      <c r="B221" s="45" t="s">
        <v>309</v>
      </c>
      <c r="C221" s="46" t="s">
        <v>308</v>
      </c>
      <c r="D221" s="45" t="s">
        <v>95</v>
      </c>
      <c r="E221" s="47" t="s">
        <v>17</v>
      </c>
      <c r="F221" s="49" t="s">
        <v>14</v>
      </c>
      <c r="G221" s="75">
        <v>0</v>
      </c>
      <c r="H221" s="64">
        <f t="shared" si="18"/>
        <v>0</v>
      </c>
      <c r="I221" s="62"/>
    </row>
    <row r="222" spans="1:9" ht="26.1" customHeight="1" outlineLevel="1" x14ac:dyDescent="0.25">
      <c r="A222" s="103"/>
      <c r="B222" s="45" t="s">
        <v>310</v>
      </c>
      <c r="C222" s="46" t="s">
        <v>311</v>
      </c>
      <c r="D222" s="45" t="s">
        <v>8</v>
      </c>
      <c r="E222" s="47" t="s">
        <v>17</v>
      </c>
      <c r="F222" s="49" t="s">
        <v>14</v>
      </c>
      <c r="G222" s="75">
        <v>0</v>
      </c>
      <c r="H222" s="64">
        <f t="shared" si="18"/>
        <v>0</v>
      </c>
      <c r="I222" s="62"/>
    </row>
    <row r="223" spans="1:9" ht="39" customHeight="1" x14ac:dyDescent="0.25">
      <c r="A223" s="67">
        <v>10</v>
      </c>
      <c r="B223" s="67" t="s">
        <v>312</v>
      </c>
      <c r="C223" s="68" t="s">
        <v>313</v>
      </c>
      <c r="D223" s="67" t="s">
        <v>8</v>
      </c>
      <c r="E223" s="69" t="s">
        <v>9</v>
      </c>
      <c r="F223" s="70">
        <f>F224</f>
        <v>0</v>
      </c>
      <c r="G223" s="69" t="s">
        <v>10</v>
      </c>
      <c r="H223" s="72" t="s">
        <v>10</v>
      </c>
      <c r="I223" s="62"/>
    </row>
    <row r="224" spans="1:9" ht="26.1" customHeight="1" outlineLevel="1" x14ac:dyDescent="0.25">
      <c r="A224" s="102"/>
      <c r="B224" s="45" t="s">
        <v>314</v>
      </c>
      <c r="C224" s="46" t="s">
        <v>12</v>
      </c>
      <c r="D224" s="45" t="s">
        <v>8</v>
      </c>
      <c r="E224" s="47" t="s">
        <v>13</v>
      </c>
      <c r="F224" s="75">
        <v>0</v>
      </c>
      <c r="G224" s="47" t="s">
        <v>10</v>
      </c>
      <c r="H224" s="63" t="s">
        <v>10</v>
      </c>
      <c r="I224" s="62"/>
    </row>
    <row r="225" spans="1:9" ht="26.1" customHeight="1" outlineLevel="1" x14ac:dyDescent="0.25">
      <c r="A225" s="103"/>
      <c r="B225" s="45" t="s">
        <v>315</v>
      </c>
      <c r="C225" s="46" t="s">
        <v>762</v>
      </c>
      <c r="D225" s="45" t="s">
        <v>8</v>
      </c>
      <c r="E225" s="47" t="s">
        <v>17</v>
      </c>
      <c r="F225" s="49" t="s">
        <v>14</v>
      </c>
      <c r="G225" s="75">
        <v>0</v>
      </c>
      <c r="H225" s="64">
        <f t="shared" ref="H225:H233" si="19">SUM(G225*1.07)</f>
        <v>0</v>
      </c>
      <c r="I225" s="62"/>
    </row>
    <row r="226" spans="1:9" ht="26.1" customHeight="1" outlineLevel="1" x14ac:dyDescent="0.25">
      <c r="A226" s="103"/>
      <c r="B226" s="45" t="s">
        <v>317</v>
      </c>
      <c r="C226" s="46" t="s">
        <v>316</v>
      </c>
      <c r="D226" s="45" t="s">
        <v>8</v>
      </c>
      <c r="E226" s="47" t="s">
        <v>17</v>
      </c>
      <c r="F226" s="49" t="s">
        <v>14</v>
      </c>
      <c r="G226" s="75">
        <v>0</v>
      </c>
      <c r="H226" s="64">
        <f t="shared" si="19"/>
        <v>0</v>
      </c>
      <c r="I226" s="62"/>
    </row>
    <row r="227" spans="1:9" ht="26.1" customHeight="1" outlineLevel="1" x14ac:dyDescent="0.25">
      <c r="A227" s="103"/>
      <c r="B227" s="45" t="s">
        <v>319</v>
      </c>
      <c r="C227" s="46" t="s">
        <v>318</v>
      </c>
      <c r="D227" s="45" t="s">
        <v>8</v>
      </c>
      <c r="E227" s="47" t="s">
        <v>17</v>
      </c>
      <c r="F227" s="49" t="s">
        <v>14</v>
      </c>
      <c r="G227" s="75">
        <v>0</v>
      </c>
      <c r="H227" s="64">
        <f t="shared" si="19"/>
        <v>0</v>
      </c>
      <c r="I227" s="62"/>
    </row>
    <row r="228" spans="1:9" ht="26.1" customHeight="1" outlineLevel="1" x14ac:dyDescent="0.25">
      <c r="A228" s="103"/>
      <c r="B228" s="45" t="s">
        <v>321</v>
      </c>
      <c r="C228" s="46" t="s">
        <v>320</v>
      </c>
      <c r="D228" s="45" t="s">
        <v>95</v>
      </c>
      <c r="E228" s="47" t="s">
        <v>17</v>
      </c>
      <c r="F228" s="49" t="s">
        <v>14</v>
      </c>
      <c r="G228" s="75">
        <v>0</v>
      </c>
      <c r="H228" s="64">
        <f t="shared" si="19"/>
        <v>0</v>
      </c>
      <c r="I228" s="62"/>
    </row>
    <row r="229" spans="1:9" ht="26.1" customHeight="1" outlineLevel="1" x14ac:dyDescent="0.25">
      <c r="A229" s="103"/>
      <c r="B229" s="45" t="s">
        <v>323</v>
      </c>
      <c r="C229" s="46" t="s">
        <v>322</v>
      </c>
      <c r="D229" s="45" t="s">
        <v>42</v>
      </c>
      <c r="E229" s="47" t="s">
        <v>17</v>
      </c>
      <c r="F229" s="49" t="s">
        <v>14</v>
      </c>
      <c r="G229" s="75">
        <v>0</v>
      </c>
      <c r="H229" s="64">
        <f t="shared" si="19"/>
        <v>0</v>
      </c>
      <c r="I229" s="62"/>
    </row>
    <row r="230" spans="1:9" ht="26.1" customHeight="1" outlineLevel="1" x14ac:dyDescent="0.25">
      <c r="A230" s="103"/>
      <c r="B230" s="45" t="s">
        <v>325</v>
      </c>
      <c r="C230" s="46" t="s">
        <v>324</v>
      </c>
      <c r="D230" s="45" t="s">
        <v>21</v>
      </c>
      <c r="E230" s="47" t="s">
        <v>17</v>
      </c>
      <c r="F230" s="49" t="s">
        <v>14</v>
      </c>
      <c r="G230" s="75">
        <v>0</v>
      </c>
      <c r="H230" s="64">
        <f t="shared" si="19"/>
        <v>0</v>
      </c>
      <c r="I230" s="62"/>
    </row>
    <row r="231" spans="1:9" ht="26.1" customHeight="1" outlineLevel="1" x14ac:dyDescent="0.25">
      <c r="A231" s="103"/>
      <c r="B231" s="45" t="s">
        <v>327</v>
      </c>
      <c r="C231" s="46" t="s">
        <v>326</v>
      </c>
      <c r="D231" s="45" t="s">
        <v>95</v>
      </c>
      <c r="E231" s="47" t="s">
        <v>17</v>
      </c>
      <c r="F231" s="49" t="s">
        <v>14</v>
      </c>
      <c r="G231" s="75">
        <v>0</v>
      </c>
      <c r="H231" s="64">
        <f t="shared" si="19"/>
        <v>0</v>
      </c>
      <c r="I231" s="62"/>
    </row>
    <row r="232" spans="1:9" ht="26.1" customHeight="1" outlineLevel="1" x14ac:dyDescent="0.25">
      <c r="A232" s="103"/>
      <c r="B232" s="45" t="s">
        <v>329</v>
      </c>
      <c r="C232" s="46" t="s">
        <v>328</v>
      </c>
      <c r="D232" s="45" t="s">
        <v>95</v>
      </c>
      <c r="E232" s="47" t="s">
        <v>17</v>
      </c>
      <c r="F232" s="49" t="s">
        <v>14</v>
      </c>
      <c r="G232" s="75">
        <v>0</v>
      </c>
      <c r="H232" s="64">
        <f t="shared" si="19"/>
        <v>0</v>
      </c>
      <c r="I232" s="62"/>
    </row>
    <row r="233" spans="1:9" ht="26.1" customHeight="1" outlineLevel="1" x14ac:dyDescent="0.25">
      <c r="A233" s="104"/>
      <c r="B233" s="45" t="s">
        <v>848</v>
      </c>
      <c r="C233" s="46" t="s">
        <v>330</v>
      </c>
      <c r="D233" s="45" t="s">
        <v>95</v>
      </c>
      <c r="E233" s="47" t="s">
        <v>17</v>
      </c>
      <c r="F233" s="49" t="s">
        <v>14</v>
      </c>
      <c r="G233" s="75">
        <v>0</v>
      </c>
      <c r="H233" s="64">
        <f t="shared" si="19"/>
        <v>0</v>
      </c>
      <c r="I233" s="62"/>
    </row>
    <row r="234" spans="1:9" ht="39" customHeight="1" x14ac:dyDescent="0.25">
      <c r="A234" s="67">
        <v>11</v>
      </c>
      <c r="B234" s="67" t="s">
        <v>331</v>
      </c>
      <c r="C234" s="68" t="s">
        <v>902</v>
      </c>
      <c r="D234" s="67" t="s">
        <v>8</v>
      </c>
      <c r="E234" s="69" t="s">
        <v>9</v>
      </c>
      <c r="F234" s="70">
        <f>F235</f>
        <v>0</v>
      </c>
      <c r="G234" s="69" t="s">
        <v>10</v>
      </c>
      <c r="H234" s="71" t="s">
        <v>761</v>
      </c>
      <c r="I234" s="62"/>
    </row>
    <row r="235" spans="1:9" ht="26.1" customHeight="1" outlineLevel="1" x14ac:dyDescent="0.25">
      <c r="A235" s="102"/>
      <c r="B235" s="45" t="s">
        <v>332</v>
      </c>
      <c r="C235" s="46" t="s">
        <v>12</v>
      </c>
      <c r="D235" s="45" t="s">
        <v>8</v>
      </c>
      <c r="E235" s="47" t="s">
        <v>13</v>
      </c>
      <c r="F235" s="75">
        <v>0</v>
      </c>
      <c r="G235" s="47" t="s">
        <v>10</v>
      </c>
      <c r="H235" s="64" t="s">
        <v>761</v>
      </c>
      <c r="I235" s="62"/>
    </row>
    <row r="236" spans="1:9" ht="26.1" customHeight="1" outlineLevel="1" x14ac:dyDescent="0.25">
      <c r="A236" s="103"/>
      <c r="B236" s="45" t="s">
        <v>333</v>
      </c>
      <c r="C236" s="46" t="s">
        <v>762</v>
      </c>
      <c r="D236" s="45" t="s">
        <v>8</v>
      </c>
      <c r="E236" s="47" t="s">
        <v>17</v>
      </c>
      <c r="F236" s="49" t="s">
        <v>14</v>
      </c>
      <c r="G236" s="75">
        <v>0</v>
      </c>
      <c r="H236" s="64">
        <f t="shared" ref="H236:H252" si="20">SUM(G236*1.07)</f>
        <v>0</v>
      </c>
      <c r="I236" s="62"/>
    </row>
    <row r="237" spans="1:9" ht="26.1" customHeight="1" outlineLevel="1" x14ac:dyDescent="0.25">
      <c r="A237" s="103"/>
      <c r="B237" s="51" t="s">
        <v>335</v>
      </c>
      <c r="C237" s="56" t="s">
        <v>336</v>
      </c>
      <c r="D237" s="45" t="s">
        <v>10</v>
      </c>
      <c r="E237" s="47" t="s">
        <v>17</v>
      </c>
      <c r="F237" s="49" t="s">
        <v>14</v>
      </c>
      <c r="G237" s="48" t="s">
        <v>14</v>
      </c>
      <c r="H237" s="64" t="s">
        <v>10</v>
      </c>
      <c r="I237" s="62"/>
    </row>
    <row r="238" spans="1:9" ht="26.1" customHeight="1" outlineLevel="1" x14ac:dyDescent="0.25">
      <c r="A238" s="103"/>
      <c r="B238" s="45" t="s">
        <v>337</v>
      </c>
      <c r="C238" s="46" t="s">
        <v>338</v>
      </c>
      <c r="D238" s="45" t="s">
        <v>95</v>
      </c>
      <c r="E238" s="47" t="s">
        <v>17</v>
      </c>
      <c r="F238" s="49" t="s">
        <v>14</v>
      </c>
      <c r="G238" s="75">
        <v>0</v>
      </c>
      <c r="H238" s="64">
        <f t="shared" si="20"/>
        <v>0</v>
      </c>
      <c r="I238" s="62"/>
    </row>
    <row r="239" spans="1:9" ht="26.1" customHeight="1" outlineLevel="1" x14ac:dyDescent="0.25">
      <c r="A239" s="103"/>
      <c r="B239" s="45" t="s">
        <v>339</v>
      </c>
      <c r="C239" s="46" t="s">
        <v>849</v>
      </c>
      <c r="D239" s="45" t="s">
        <v>95</v>
      </c>
      <c r="E239" s="47" t="s">
        <v>17</v>
      </c>
      <c r="F239" s="49" t="s">
        <v>14</v>
      </c>
      <c r="G239" s="75">
        <v>0</v>
      </c>
      <c r="H239" s="64">
        <f t="shared" si="20"/>
        <v>0</v>
      </c>
      <c r="I239" s="62"/>
    </row>
    <row r="240" spans="1:9" ht="26.1" customHeight="1" outlineLevel="1" x14ac:dyDescent="0.25">
      <c r="A240" s="103"/>
      <c r="B240" s="45" t="s">
        <v>341</v>
      </c>
      <c r="C240" s="46" t="s">
        <v>340</v>
      </c>
      <c r="D240" s="45" t="s">
        <v>8</v>
      </c>
      <c r="E240" s="47" t="s">
        <v>17</v>
      </c>
      <c r="F240" s="49" t="s">
        <v>14</v>
      </c>
      <c r="G240" s="75">
        <v>0</v>
      </c>
      <c r="H240" s="64">
        <f t="shared" si="20"/>
        <v>0</v>
      </c>
      <c r="I240" s="62"/>
    </row>
    <row r="241" spans="1:9" ht="26.1" customHeight="1" outlineLevel="1" x14ac:dyDescent="0.25">
      <c r="A241" s="103"/>
      <c r="B241" s="45" t="s">
        <v>850</v>
      </c>
      <c r="C241" s="46" t="s">
        <v>342</v>
      </c>
      <c r="D241" s="45" t="s">
        <v>42</v>
      </c>
      <c r="E241" s="47" t="s">
        <v>17</v>
      </c>
      <c r="F241" s="49" t="s">
        <v>14</v>
      </c>
      <c r="G241" s="75">
        <v>0</v>
      </c>
      <c r="H241" s="64">
        <f t="shared" si="20"/>
        <v>0</v>
      </c>
      <c r="I241" s="62"/>
    </row>
    <row r="242" spans="1:9" ht="26.1" customHeight="1" outlineLevel="1" x14ac:dyDescent="0.25">
      <c r="A242" s="103"/>
      <c r="B242" s="45" t="s">
        <v>343</v>
      </c>
      <c r="C242" s="46" t="s">
        <v>334</v>
      </c>
      <c r="D242" s="45" t="s">
        <v>95</v>
      </c>
      <c r="E242" s="47" t="s">
        <v>17</v>
      </c>
      <c r="F242" s="49" t="s">
        <v>14</v>
      </c>
      <c r="G242" s="75">
        <v>0</v>
      </c>
      <c r="H242" s="64">
        <f t="shared" si="20"/>
        <v>0</v>
      </c>
      <c r="I242" s="62"/>
    </row>
    <row r="243" spans="1:9" ht="26.1" customHeight="1" outlineLevel="1" x14ac:dyDescent="0.25">
      <c r="A243" s="103"/>
      <c r="B243" s="45" t="s">
        <v>345</v>
      </c>
      <c r="C243" s="46" t="s">
        <v>344</v>
      </c>
      <c r="D243" s="45" t="s">
        <v>95</v>
      </c>
      <c r="E243" s="47" t="s">
        <v>17</v>
      </c>
      <c r="F243" s="49" t="s">
        <v>14</v>
      </c>
      <c r="G243" s="75">
        <v>0</v>
      </c>
      <c r="H243" s="64">
        <f t="shared" si="20"/>
        <v>0</v>
      </c>
      <c r="I243" s="62"/>
    </row>
    <row r="244" spans="1:9" ht="26.1" customHeight="1" outlineLevel="1" x14ac:dyDescent="0.25">
      <c r="A244" s="103"/>
      <c r="B244" s="45" t="s">
        <v>347</v>
      </c>
      <c r="C244" s="46" t="s">
        <v>346</v>
      </c>
      <c r="D244" s="45" t="s">
        <v>8</v>
      </c>
      <c r="E244" s="47" t="s">
        <v>17</v>
      </c>
      <c r="F244" s="49" t="s">
        <v>14</v>
      </c>
      <c r="G244" s="75">
        <v>0</v>
      </c>
      <c r="H244" s="64">
        <f t="shared" si="20"/>
        <v>0</v>
      </c>
      <c r="I244" s="62"/>
    </row>
    <row r="245" spans="1:9" ht="26.1" customHeight="1" outlineLevel="1" x14ac:dyDescent="0.25">
      <c r="A245" s="103"/>
      <c r="B245" s="45" t="s">
        <v>349</v>
      </c>
      <c r="C245" s="46" t="s">
        <v>348</v>
      </c>
      <c r="D245" s="45" t="s">
        <v>8</v>
      </c>
      <c r="E245" s="47" t="s">
        <v>17</v>
      </c>
      <c r="F245" s="49" t="s">
        <v>14</v>
      </c>
      <c r="G245" s="75">
        <v>0</v>
      </c>
      <c r="H245" s="64">
        <f t="shared" si="20"/>
        <v>0</v>
      </c>
      <c r="I245" s="62"/>
    </row>
    <row r="246" spans="1:9" ht="26.1" customHeight="1" outlineLevel="1" x14ac:dyDescent="0.25">
      <c r="A246" s="103"/>
      <c r="B246" s="45" t="s">
        <v>351</v>
      </c>
      <c r="C246" s="46" t="s">
        <v>350</v>
      </c>
      <c r="D246" s="45" t="s">
        <v>8</v>
      </c>
      <c r="E246" s="47" t="s">
        <v>17</v>
      </c>
      <c r="F246" s="49" t="s">
        <v>14</v>
      </c>
      <c r="G246" s="75">
        <v>0</v>
      </c>
      <c r="H246" s="64">
        <f t="shared" si="20"/>
        <v>0</v>
      </c>
      <c r="I246" s="62"/>
    </row>
    <row r="247" spans="1:9" ht="26.1" customHeight="1" outlineLevel="1" x14ac:dyDescent="0.25">
      <c r="A247" s="103"/>
      <c r="B247" s="45" t="s">
        <v>353</v>
      </c>
      <c r="C247" s="46" t="s">
        <v>352</v>
      </c>
      <c r="D247" s="45" t="s">
        <v>8</v>
      </c>
      <c r="E247" s="47" t="s">
        <v>17</v>
      </c>
      <c r="F247" s="49" t="s">
        <v>14</v>
      </c>
      <c r="G247" s="75">
        <v>0</v>
      </c>
      <c r="H247" s="64">
        <f t="shared" si="20"/>
        <v>0</v>
      </c>
      <c r="I247" s="62"/>
    </row>
    <row r="248" spans="1:9" ht="26.1" customHeight="1" outlineLevel="1" x14ac:dyDescent="0.25">
      <c r="A248" s="103"/>
      <c r="B248" s="45" t="s">
        <v>355</v>
      </c>
      <c r="C248" s="46" t="s">
        <v>354</v>
      </c>
      <c r="D248" s="45" t="s">
        <v>8</v>
      </c>
      <c r="E248" s="47" t="s">
        <v>17</v>
      </c>
      <c r="F248" s="49" t="s">
        <v>14</v>
      </c>
      <c r="G248" s="75">
        <v>0</v>
      </c>
      <c r="H248" s="64">
        <f t="shared" si="20"/>
        <v>0</v>
      </c>
      <c r="I248" s="62"/>
    </row>
    <row r="249" spans="1:9" ht="26.1" customHeight="1" outlineLevel="1" x14ac:dyDescent="0.25">
      <c r="A249" s="103"/>
      <c r="B249" s="45" t="s">
        <v>357</v>
      </c>
      <c r="C249" s="46" t="s">
        <v>356</v>
      </c>
      <c r="D249" s="45" t="s">
        <v>8</v>
      </c>
      <c r="E249" s="47" t="s">
        <v>17</v>
      </c>
      <c r="F249" s="49" t="s">
        <v>14</v>
      </c>
      <c r="G249" s="75">
        <v>0</v>
      </c>
      <c r="H249" s="64">
        <f t="shared" si="20"/>
        <v>0</v>
      </c>
      <c r="I249" s="62"/>
    </row>
    <row r="250" spans="1:9" ht="26.1" customHeight="1" outlineLevel="1" x14ac:dyDescent="0.25">
      <c r="A250" s="103"/>
      <c r="B250" s="45" t="s">
        <v>359</v>
      </c>
      <c r="C250" s="46" t="s">
        <v>358</v>
      </c>
      <c r="D250" s="45" t="s">
        <v>8</v>
      </c>
      <c r="E250" s="47" t="s">
        <v>17</v>
      </c>
      <c r="F250" s="49" t="s">
        <v>14</v>
      </c>
      <c r="G250" s="75">
        <v>0</v>
      </c>
      <c r="H250" s="64">
        <f t="shared" si="20"/>
        <v>0</v>
      </c>
      <c r="I250" s="62"/>
    </row>
    <row r="251" spans="1:9" ht="26.1" customHeight="1" outlineLevel="1" x14ac:dyDescent="0.25">
      <c r="A251" s="103"/>
      <c r="B251" s="45" t="s">
        <v>361</v>
      </c>
      <c r="C251" s="46" t="s">
        <v>360</v>
      </c>
      <c r="D251" s="45" t="s">
        <v>8</v>
      </c>
      <c r="E251" s="47" t="s">
        <v>17</v>
      </c>
      <c r="F251" s="49" t="s">
        <v>14</v>
      </c>
      <c r="G251" s="75">
        <v>0</v>
      </c>
      <c r="H251" s="64">
        <f t="shared" si="20"/>
        <v>0</v>
      </c>
      <c r="I251" s="62"/>
    </row>
    <row r="252" spans="1:9" ht="26.1" customHeight="1" outlineLevel="1" x14ac:dyDescent="0.25">
      <c r="A252" s="103"/>
      <c r="B252" s="45" t="s">
        <v>363</v>
      </c>
      <c r="C252" s="46" t="s">
        <v>362</v>
      </c>
      <c r="D252" s="45" t="s">
        <v>8</v>
      </c>
      <c r="E252" s="47" t="s">
        <v>17</v>
      </c>
      <c r="F252" s="49" t="s">
        <v>14</v>
      </c>
      <c r="G252" s="75">
        <v>0</v>
      </c>
      <c r="H252" s="64">
        <f t="shared" si="20"/>
        <v>0</v>
      </c>
      <c r="I252" s="62"/>
    </row>
    <row r="253" spans="1:9" ht="26.1" customHeight="1" outlineLevel="1" x14ac:dyDescent="0.25">
      <c r="A253" s="103"/>
      <c r="B253" s="45" t="s">
        <v>364</v>
      </c>
      <c r="C253" s="46" t="s">
        <v>852</v>
      </c>
      <c r="D253" s="45" t="s">
        <v>10</v>
      </c>
      <c r="E253" s="47" t="s">
        <v>17</v>
      </c>
      <c r="F253" s="49" t="s">
        <v>14</v>
      </c>
      <c r="G253" s="48" t="s">
        <v>14</v>
      </c>
      <c r="H253" s="64" t="s">
        <v>10</v>
      </c>
      <c r="I253" s="62"/>
    </row>
    <row r="254" spans="1:9" ht="26.1" customHeight="1" outlineLevel="1" x14ac:dyDescent="0.25">
      <c r="A254" s="103"/>
      <c r="B254" s="45" t="s">
        <v>856</v>
      </c>
      <c r="C254" s="46" t="s">
        <v>853</v>
      </c>
      <c r="D254" s="45" t="s">
        <v>8</v>
      </c>
      <c r="E254" s="47" t="s">
        <v>17</v>
      </c>
      <c r="F254" s="49" t="s">
        <v>14</v>
      </c>
      <c r="G254" s="75">
        <v>0</v>
      </c>
      <c r="H254" s="64">
        <f t="shared" ref="H254:H256" si="21">SUM(G254*1.07)</f>
        <v>0</v>
      </c>
      <c r="I254" s="62"/>
    </row>
    <row r="255" spans="1:9" ht="26.1" customHeight="1" outlineLevel="1" x14ac:dyDescent="0.25">
      <c r="A255" s="103"/>
      <c r="B255" s="45" t="s">
        <v>857</v>
      </c>
      <c r="C255" s="46" t="s">
        <v>854</v>
      </c>
      <c r="D255" s="45" t="s">
        <v>35</v>
      </c>
      <c r="E255" s="47" t="s">
        <v>17</v>
      </c>
      <c r="F255" s="49" t="s">
        <v>14</v>
      </c>
      <c r="G255" s="75">
        <v>0</v>
      </c>
      <c r="H255" s="64">
        <f t="shared" si="21"/>
        <v>0</v>
      </c>
      <c r="I255" s="62"/>
    </row>
    <row r="256" spans="1:9" ht="26.1" customHeight="1" outlineLevel="1" x14ac:dyDescent="0.25">
      <c r="A256" s="103"/>
      <c r="B256" s="45" t="s">
        <v>858</v>
      </c>
      <c r="C256" s="46" t="s">
        <v>855</v>
      </c>
      <c r="D256" s="45" t="s">
        <v>35</v>
      </c>
      <c r="E256" s="47" t="s">
        <v>17</v>
      </c>
      <c r="F256" s="49" t="s">
        <v>14</v>
      </c>
      <c r="G256" s="75">
        <v>0</v>
      </c>
      <c r="H256" s="64">
        <f t="shared" si="21"/>
        <v>0</v>
      </c>
      <c r="I256" s="62"/>
    </row>
    <row r="257" spans="1:9" ht="39" customHeight="1" x14ac:dyDescent="0.25">
      <c r="A257" s="67">
        <v>12</v>
      </c>
      <c r="B257" s="67" t="s">
        <v>365</v>
      </c>
      <c r="C257" s="68" t="s">
        <v>366</v>
      </c>
      <c r="D257" s="67" t="s">
        <v>8</v>
      </c>
      <c r="E257" s="69" t="s">
        <v>9</v>
      </c>
      <c r="F257" s="70">
        <f>F258</f>
        <v>0</v>
      </c>
      <c r="G257" s="69" t="s">
        <v>10</v>
      </c>
      <c r="H257" s="71" t="s">
        <v>10</v>
      </c>
      <c r="I257" s="62"/>
    </row>
    <row r="258" spans="1:9" ht="26.1" customHeight="1" outlineLevel="1" x14ac:dyDescent="0.25">
      <c r="A258" s="102"/>
      <c r="B258" s="45" t="s">
        <v>367</v>
      </c>
      <c r="C258" s="46" t="s">
        <v>12</v>
      </c>
      <c r="D258" s="45" t="s">
        <v>8</v>
      </c>
      <c r="E258" s="47" t="s">
        <v>13</v>
      </c>
      <c r="F258" s="75">
        <v>0</v>
      </c>
      <c r="G258" s="47" t="s">
        <v>10</v>
      </c>
      <c r="H258" s="64" t="s">
        <v>10</v>
      </c>
      <c r="I258" s="62"/>
    </row>
    <row r="259" spans="1:9" ht="26.1" customHeight="1" outlineLevel="1" x14ac:dyDescent="0.25">
      <c r="A259" s="103"/>
      <c r="B259" s="45" t="s">
        <v>368</v>
      </c>
      <c r="C259" s="46" t="s">
        <v>762</v>
      </c>
      <c r="D259" s="45" t="s">
        <v>8</v>
      </c>
      <c r="E259" s="47" t="s">
        <v>17</v>
      </c>
      <c r="F259" s="49" t="s">
        <v>14</v>
      </c>
      <c r="G259" s="75">
        <v>0</v>
      </c>
      <c r="H259" s="64">
        <f t="shared" ref="H259:H313" si="22">SUM(G259*1.07)</f>
        <v>0</v>
      </c>
      <c r="I259" s="62"/>
    </row>
    <row r="260" spans="1:9" ht="26.1" customHeight="1" outlineLevel="1" x14ac:dyDescent="0.25">
      <c r="A260" s="103"/>
      <c r="B260" s="45" t="s">
        <v>370</v>
      </c>
      <c r="C260" s="46" t="s">
        <v>369</v>
      </c>
      <c r="D260" s="45" t="s">
        <v>8</v>
      </c>
      <c r="E260" s="47" t="s">
        <v>17</v>
      </c>
      <c r="F260" s="49" t="s">
        <v>14</v>
      </c>
      <c r="G260" s="75">
        <v>0</v>
      </c>
      <c r="H260" s="64">
        <f t="shared" si="22"/>
        <v>0</v>
      </c>
      <c r="I260" s="62"/>
    </row>
    <row r="261" spans="1:9" ht="26.1" customHeight="1" outlineLevel="1" x14ac:dyDescent="0.25">
      <c r="A261" s="103"/>
      <c r="B261" s="45" t="s">
        <v>372</v>
      </c>
      <c r="C261" s="55" t="s">
        <v>371</v>
      </c>
      <c r="D261" s="45" t="s">
        <v>8</v>
      </c>
      <c r="E261" s="47" t="s">
        <v>17</v>
      </c>
      <c r="F261" s="49" t="s">
        <v>14</v>
      </c>
      <c r="G261" s="75">
        <v>0</v>
      </c>
      <c r="H261" s="64">
        <f t="shared" si="22"/>
        <v>0</v>
      </c>
      <c r="I261" s="62"/>
    </row>
    <row r="262" spans="1:9" ht="26.1" customHeight="1" outlineLevel="1" x14ac:dyDescent="0.25">
      <c r="A262" s="103"/>
      <c r="B262" s="45" t="s">
        <v>374</v>
      </c>
      <c r="C262" s="46" t="s">
        <v>373</v>
      </c>
      <c r="D262" s="45" t="s">
        <v>8</v>
      </c>
      <c r="E262" s="47" t="s">
        <v>17</v>
      </c>
      <c r="F262" s="49" t="s">
        <v>14</v>
      </c>
      <c r="G262" s="75">
        <v>0</v>
      </c>
      <c r="H262" s="64">
        <f t="shared" si="22"/>
        <v>0</v>
      </c>
      <c r="I262" s="62"/>
    </row>
    <row r="263" spans="1:9" ht="26.1" customHeight="1" outlineLevel="1" x14ac:dyDescent="0.25">
      <c r="A263" s="103"/>
      <c r="B263" s="45" t="s">
        <v>376</v>
      </c>
      <c r="C263" s="46" t="s">
        <v>375</v>
      </c>
      <c r="D263" s="45" t="s">
        <v>95</v>
      </c>
      <c r="E263" s="47" t="s">
        <v>17</v>
      </c>
      <c r="F263" s="49" t="s">
        <v>14</v>
      </c>
      <c r="G263" s="75">
        <v>0</v>
      </c>
      <c r="H263" s="64">
        <f t="shared" si="22"/>
        <v>0</v>
      </c>
      <c r="I263" s="62"/>
    </row>
    <row r="264" spans="1:9" ht="26.1" customHeight="1" outlineLevel="1" x14ac:dyDescent="0.25">
      <c r="A264" s="103"/>
      <c r="B264" s="45" t="s">
        <v>379</v>
      </c>
      <c r="C264" s="46" t="s">
        <v>377</v>
      </c>
      <c r="D264" s="45" t="s">
        <v>378</v>
      </c>
      <c r="E264" s="47" t="s">
        <v>17</v>
      </c>
      <c r="F264" s="49" t="s">
        <v>14</v>
      </c>
      <c r="G264" s="75">
        <v>0</v>
      </c>
      <c r="H264" s="64">
        <f t="shared" si="22"/>
        <v>0</v>
      </c>
      <c r="I264" s="62"/>
    </row>
    <row r="265" spans="1:9" ht="26.1" customHeight="1" outlineLevel="1" x14ac:dyDescent="0.25">
      <c r="A265" s="104"/>
      <c r="B265" s="45" t="s">
        <v>859</v>
      </c>
      <c r="C265" s="46" t="s">
        <v>380</v>
      </c>
      <c r="D265" s="45" t="s">
        <v>8</v>
      </c>
      <c r="E265" s="47" t="s">
        <v>17</v>
      </c>
      <c r="F265" s="49" t="s">
        <v>14</v>
      </c>
      <c r="G265" s="75">
        <v>0</v>
      </c>
      <c r="H265" s="64">
        <f t="shared" si="22"/>
        <v>0</v>
      </c>
      <c r="I265" s="62"/>
    </row>
    <row r="266" spans="1:9" ht="39" customHeight="1" x14ac:dyDescent="0.25">
      <c r="A266" s="67">
        <v>13</v>
      </c>
      <c r="B266" s="67" t="s">
        <v>381</v>
      </c>
      <c r="C266" s="68" t="s">
        <v>382</v>
      </c>
      <c r="D266" s="67" t="s">
        <v>8</v>
      </c>
      <c r="E266" s="69" t="s">
        <v>17</v>
      </c>
      <c r="F266" s="70" t="s">
        <v>14</v>
      </c>
      <c r="G266" s="69" t="s">
        <v>10</v>
      </c>
      <c r="H266" s="71" t="s">
        <v>10</v>
      </c>
      <c r="I266" s="62"/>
    </row>
    <row r="267" spans="1:9" ht="26.1" customHeight="1" outlineLevel="1" x14ac:dyDescent="0.25">
      <c r="A267" s="102"/>
      <c r="B267" s="45" t="s">
        <v>383</v>
      </c>
      <c r="C267" s="46" t="s">
        <v>762</v>
      </c>
      <c r="D267" s="45" t="s">
        <v>8</v>
      </c>
      <c r="E267" s="47" t="s">
        <v>17</v>
      </c>
      <c r="F267" s="49" t="s">
        <v>14</v>
      </c>
      <c r="G267" s="75">
        <v>0</v>
      </c>
      <c r="H267" s="64">
        <f t="shared" si="22"/>
        <v>0</v>
      </c>
      <c r="I267" s="62"/>
    </row>
    <row r="268" spans="1:9" ht="26.1" customHeight="1" outlineLevel="1" x14ac:dyDescent="0.25">
      <c r="A268" s="103"/>
      <c r="B268" s="45" t="s">
        <v>384</v>
      </c>
      <c r="C268" s="56" t="s">
        <v>862</v>
      </c>
      <c r="D268" s="45" t="s">
        <v>813</v>
      </c>
      <c r="E268" s="57" t="s">
        <v>17</v>
      </c>
      <c r="F268" s="58" t="s">
        <v>14</v>
      </c>
      <c r="G268" s="75">
        <v>0</v>
      </c>
      <c r="H268" s="64">
        <f t="shared" si="22"/>
        <v>0</v>
      </c>
      <c r="I268" s="62"/>
    </row>
    <row r="269" spans="1:9" ht="26.1" customHeight="1" outlineLevel="1" x14ac:dyDescent="0.25">
      <c r="A269" s="103"/>
      <c r="B269" s="45" t="s">
        <v>385</v>
      </c>
      <c r="C269" s="56" t="s">
        <v>861</v>
      </c>
      <c r="D269" s="45" t="s">
        <v>813</v>
      </c>
      <c r="E269" s="57" t="s">
        <v>17</v>
      </c>
      <c r="F269" s="58" t="s">
        <v>14</v>
      </c>
      <c r="G269" s="75">
        <v>0</v>
      </c>
      <c r="H269" s="64">
        <f t="shared" si="22"/>
        <v>0</v>
      </c>
      <c r="I269" s="62"/>
    </row>
    <row r="270" spans="1:9" ht="26.1" customHeight="1" outlineLevel="1" x14ac:dyDescent="0.25">
      <c r="A270" s="103"/>
      <c r="B270" s="45" t="s">
        <v>386</v>
      </c>
      <c r="C270" s="56" t="s">
        <v>860</v>
      </c>
      <c r="D270" s="45" t="s">
        <v>813</v>
      </c>
      <c r="E270" s="57" t="s">
        <v>17</v>
      </c>
      <c r="F270" s="58" t="s">
        <v>14</v>
      </c>
      <c r="G270" s="75">
        <v>0</v>
      </c>
      <c r="H270" s="64">
        <f t="shared" si="22"/>
        <v>0</v>
      </c>
      <c r="I270" s="62"/>
    </row>
    <row r="271" spans="1:9" ht="26.1" customHeight="1" outlineLevel="1" x14ac:dyDescent="0.25">
      <c r="A271" s="103"/>
      <c r="B271" s="45" t="s">
        <v>387</v>
      </c>
      <c r="C271" s="56" t="s">
        <v>389</v>
      </c>
      <c r="D271" s="51" t="s">
        <v>21</v>
      </c>
      <c r="E271" s="57" t="s">
        <v>17</v>
      </c>
      <c r="F271" s="58" t="s">
        <v>14</v>
      </c>
      <c r="G271" s="75">
        <v>0</v>
      </c>
      <c r="H271" s="64">
        <f t="shared" si="22"/>
        <v>0</v>
      </c>
      <c r="I271" s="62"/>
    </row>
    <row r="272" spans="1:9" ht="26.1" customHeight="1" outlineLevel="1" x14ac:dyDescent="0.25">
      <c r="A272" s="104"/>
      <c r="B272" s="45" t="s">
        <v>388</v>
      </c>
      <c r="C272" s="46" t="s">
        <v>812</v>
      </c>
      <c r="D272" s="45" t="s">
        <v>813</v>
      </c>
      <c r="E272" s="47" t="s">
        <v>17</v>
      </c>
      <c r="F272" s="49" t="s">
        <v>14</v>
      </c>
      <c r="G272" s="75">
        <v>0</v>
      </c>
      <c r="H272" s="64">
        <f t="shared" si="22"/>
        <v>0</v>
      </c>
      <c r="I272" s="62"/>
    </row>
    <row r="273" spans="1:9" ht="39" customHeight="1" x14ac:dyDescent="0.25">
      <c r="A273" s="67">
        <v>14</v>
      </c>
      <c r="B273" s="67" t="s">
        <v>390</v>
      </c>
      <c r="C273" s="68" t="s">
        <v>391</v>
      </c>
      <c r="D273" s="67" t="s">
        <v>8</v>
      </c>
      <c r="E273" s="69" t="s">
        <v>17</v>
      </c>
      <c r="F273" s="70" t="s">
        <v>10</v>
      </c>
      <c r="G273" s="69" t="s">
        <v>10</v>
      </c>
      <c r="H273" s="71" t="s">
        <v>10</v>
      </c>
      <c r="I273" s="62"/>
    </row>
    <row r="274" spans="1:9" ht="26.1" customHeight="1" outlineLevel="1" x14ac:dyDescent="0.25">
      <c r="A274" s="102"/>
      <c r="B274" s="45" t="s">
        <v>392</v>
      </c>
      <c r="C274" s="46" t="s">
        <v>762</v>
      </c>
      <c r="D274" s="45" t="s">
        <v>8</v>
      </c>
      <c r="E274" s="47" t="s">
        <v>17</v>
      </c>
      <c r="F274" s="49" t="s">
        <v>14</v>
      </c>
      <c r="G274" s="75">
        <v>0</v>
      </c>
      <c r="H274" s="64">
        <f t="shared" si="22"/>
        <v>0</v>
      </c>
      <c r="I274" s="62"/>
    </row>
    <row r="275" spans="1:9" ht="26.1" customHeight="1" outlineLevel="1" x14ac:dyDescent="0.25">
      <c r="A275" s="103"/>
      <c r="B275" s="45" t="s">
        <v>394</v>
      </c>
      <c r="C275" s="46" t="s">
        <v>393</v>
      </c>
      <c r="D275" s="45" t="s">
        <v>8</v>
      </c>
      <c r="E275" s="47" t="s">
        <v>17</v>
      </c>
      <c r="F275" s="49" t="s">
        <v>14</v>
      </c>
      <c r="G275" s="75">
        <v>0</v>
      </c>
      <c r="H275" s="64">
        <f t="shared" si="22"/>
        <v>0</v>
      </c>
      <c r="I275" s="62"/>
    </row>
    <row r="276" spans="1:9" ht="26.1" customHeight="1" outlineLevel="1" x14ac:dyDescent="0.25">
      <c r="A276" s="103"/>
      <c r="B276" s="45" t="s">
        <v>396</v>
      </c>
      <c r="C276" s="46" t="s">
        <v>395</v>
      </c>
      <c r="D276" s="45" t="s">
        <v>8</v>
      </c>
      <c r="E276" s="47" t="s">
        <v>17</v>
      </c>
      <c r="F276" s="49" t="s">
        <v>14</v>
      </c>
      <c r="G276" s="75">
        <v>0</v>
      </c>
      <c r="H276" s="64">
        <f t="shared" si="22"/>
        <v>0</v>
      </c>
      <c r="I276" s="62"/>
    </row>
    <row r="277" spans="1:9" ht="26.1" customHeight="1" outlineLevel="1" x14ac:dyDescent="0.25">
      <c r="A277" s="103"/>
      <c r="B277" s="45" t="s">
        <v>398</v>
      </c>
      <c r="C277" s="46" t="s">
        <v>397</v>
      </c>
      <c r="D277" s="45" t="s">
        <v>8</v>
      </c>
      <c r="E277" s="47" t="s">
        <v>17</v>
      </c>
      <c r="F277" s="49" t="s">
        <v>14</v>
      </c>
      <c r="G277" s="75">
        <v>0</v>
      </c>
      <c r="H277" s="64">
        <f t="shared" si="22"/>
        <v>0</v>
      </c>
      <c r="I277" s="62"/>
    </row>
    <row r="278" spans="1:9" ht="26.1" customHeight="1" outlineLevel="1" x14ac:dyDescent="0.25">
      <c r="A278" s="103"/>
      <c r="B278" s="45" t="s">
        <v>400</v>
      </c>
      <c r="C278" s="46" t="s">
        <v>399</v>
      </c>
      <c r="D278" s="45" t="s">
        <v>8</v>
      </c>
      <c r="E278" s="47" t="s">
        <v>17</v>
      </c>
      <c r="F278" s="49" t="s">
        <v>14</v>
      </c>
      <c r="G278" s="75">
        <v>0</v>
      </c>
      <c r="H278" s="64">
        <f t="shared" si="22"/>
        <v>0</v>
      </c>
      <c r="I278" s="62"/>
    </row>
    <row r="279" spans="1:9" ht="26.1" customHeight="1" outlineLevel="1" x14ac:dyDescent="0.25">
      <c r="A279" s="103"/>
      <c r="B279" s="45" t="s">
        <v>402</v>
      </c>
      <c r="C279" s="46" t="s">
        <v>401</v>
      </c>
      <c r="D279" s="45" t="s">
        <v>8</v>
      </c>
      <c r="E279" s="47" t="s">
        <v>17</v>
      </c>
      <c r="F279" s="49" t="s">
        <v>14</v>
      </c>
      <c r="G279" s="75">
        <v>0</v>
      </c>
      <c r="H279" s="64">
        <f t="shared" si="22"/>
        <v>0</v>
      </c>
      <c r="I279" s="62"/>
    </row>
    <row r="280" spans="1:9" ht="26.1" customHeight="1" outlineLevel="1" x14ac:dyDescent="0.25">
      <c r="A280" s="104"/>
      <c r="B280" s="45" t="s">
        <v>403</v>
      </c>
      <c r="C280" s="46" t="s">
        <v>404</v>
      </c>
      <c r="D280" s="45" t="s">
        <v>8</v>
      </c>
      <c r="E280" s="47" t="s">
        <v>17</v>
      </c>
      <c r="F280" s="49" t="s">
        <v>14</v>
      </c>
      <c r="G280" s="75">
        <v>0</v>
      </c>
      <c r="H280" s="64">
        <f t="shared" si="22"/>
        <v>0</v>
      </c>
      <c r="I280" s="62"/>
    </row>
    <row r="281" spans="1:9" ht="39" customHeight="1" x14ac:dyDescent="0.25">
      <c r="A281" s="67">
        <v>15</v>
      </c>
      <c r="B281" s="67" t="s">
        <v>405</v>
      </c>
      <c r="C281" s="68" t="s">
        <v>406</v>
      </c>
      <c r="D281" s="67" t="s">
        <v>8</v>
      </c>
      <c r="E281" s="69" t="s">
        <v>17</v>
      </c>
      <c r="F281" s="70" t="s">
        <v>14</v>
      </c>
      <c r="G281" s="69" t="s">
        <v>10</v>
      </c>
      <c r="H281" s="71" t="s">
        <v>10</v>
      </c>
      <c r="I281" s="62"/>
    </row>
    <row r="282" spans="1:9" ht="26.1" customHeight="1" outlineLevel="1" x14ac:dyDescent="0.25">
      <c r="A282" s="105"/>
      <c r="B282" s="45" t="s">
        <v>407</v>
      </c>
      <c r="C282" s="46" t="s">
        <v>762</v>
      </c>
      <c r="D282" s="45" t="s">
        <v>8</v>
      </c>
      <c r="E282" s="47" t="s">
        <v>17</v>
      </c>
      <c r="F282" s="49" t="s">
        <v>14</v>
      </c>
      <c r="G282" s="75">
        <v>0</v>
      </c>
      <c r="H282" s="64">
        <f t="shared" si="22"/>
        <v>0</v>
      </c>
      <c r="I282" s="62"/>
    </row>
    <row r="283" spans="1:9" ht="26.1" customHeight="1" outlineLevel="1" x14ac:dyDescent="0.25">
      <c r="A283" s="106"/>
      <c r="B283" s="45" t="s">
        <v>409</v>
      </c>
      <c r="C283" s="46" t="s">
        <v>408</v>
      </c>
      <c r="D283" s="45" t="s">
        <v>16</v>
      </c>
      <c r="E283" s="47" t="s">
        <v>17</v>
      </c>
      <c r="F283" s="49" t="s">
        <v>14</v>
      </c>
      <c r="G283" s="47" t="s">
        <v>10</v>
      </c>
      <c r="H283" s="64" t="s">
        <v>10</v>
      </c>
      <c r="I283" s="62"/>
    </row>
    <row r="284" spans="1:9" ht="26.1" customHeight="1" outlineLevel="1" x14ac:dyDescent="0.25">
      <c r="A284" s="106"/>
      <c r="B284" s="45" t="s">
        <v>412</v>
      </c>
      <c r="C284" s="46" t="s">
        <v>410</v>
      </c>
      <c r="D284" s="45" t="s">
        <v>411</v>
      </c>
      <c r="E284" s="47" t="s">
        <v>17</v>
      </c>
      <c r="F284" s="49" t="s">
        <v>14</v>
      </c>
      <c r="G284" s="75">
        <v>0</v>
      </c>
      <c r="H284" s="64">
        <f t="shared" si="22"/>
        <v>0</v>
      </c>
      <c r="I284" s="62"/>
    </row>
    <row r="285" spans="1:9" ht="26.1" customHeight="1" outlineLevel="1" x14ac:dyDescent="0.25">
      <c r="A285" s="106"/>
      <c r="B285" s="45" t="s">
        <v>414</v>
      </c>
      <c r="C285" s="46" t="s">
        <v>413</v>
      </c>
      <c r="D285" s="45" t="s">
        <v>47</v>
      </c>
      <c r="E285" s="47" t="s">
        <v>17</v>
      </c>
      <c r="F285" s="49" t="s">
        <v>14</v>
      </c>
      <c r="G285" s="75">
        <v>0</v>
      </c>
      <c r="H285" s="64">
        <f t="shared" si="22"/>
        <v>0</v>
      </c>
      <c r="I285" s="62"/>
    </row>
    <row r="286" spans="1:9" ht="26.1" customHeight="1" outlineLevel="1" x14ac:dyDescent="0.25">
      <c r="A286" s="107"/>
      <c r="B286" s="45" t="s">
        <v>863</v>
      </c>
      <c r="C286" s="46" t="s">
        <v>415</v>
      </c>
      <c r="D286" s="45" t="s">
        <v>411</v>
      </c>
      <c r="E286" s="47" t="s">
        <v>17</v>
      </c>
      <c r="F286" s="49" t="s">
        <v>14</v>
      </c>
      <c r="G286" s="75">
        <v>0</v>
      </c>
      <c r="H286" s="64">
        <f t="shared" si="22"/>
        <v>0</v>
      </c>
      <c r="I286" s="62"/>
    </row>
    <row r="287" spans="1:9" ht="39" customHeight="1" x14ac:dyDescent="0.25">
      <c r="A287" s="67">
        <v>16</v>
      </c>
      <c r="B287" s="67" t="s">
        <v>416</v>
      </c>
      <c r="C287" s="68" t="s">
        <v>417</v>
      </c>
      <c r="D287" s="67" t="s">
        <v>8</v>
      </c>
      <c r="E287" s="69" t="s">
        <v>17</v>
      </c>
      <c r="F287" s="70" t="s">
        <v>14</v>
      </c>
      <c r="G287" s="69" t="s">
        <v>10</v>
      </c>
      <c r="H287" s="71" t="s">
        <v>10</v>
      </c>
      <c r="I287" s="62"/>
    </row>
    <row r="288" spans="1:9" ht="26.1" customHeight="1" outlineLevel="1" x14ac:dyDescent="0.25">
      <c r="A288" s="99"/>
      <c r="B288" s="45" t="s">
        <v>418</v>
      </c>
      <c r="C288" s="46" t="s">
        <v>762</v>
      </c>
      <c r="D288" s="45" t="s">
        <v>8</v>
      </c>
      <c r="E288" s="47" t="s">
        <v>17</v>
      </c>
      <c r="F288" s="49" t="s">
        <v>14</v>
      </c>
      <c r="G288" s="75">
        <v>0</v>
      </c>
      <c r="H288" s="64">
        <f t="shared" si="22"/>
        <v>0</v>
      </c>
      <c r="I288" s="62"/>
    </row>
    <row r="289" spans="1:9" ht="26.1" customHeight="1" outlineLevel="1" x14ac:dyDescent="0.25">
      <c r="A289" s="100"/>
      <c r="B289" s="45" t="s">
        <v>421</v>
      </c>
      <c r="C289" s="46" t="s">
        <v>419</v>
      </c>
      <c r="D289" s="45" t="s">
        <v>420</v>
      </c>
      <c r="E289" s="47" t="s">
        <v>17</v>
      </c>
      <c r="F289" s="49" t="s">
        <v>14</v>
      </c>
      <c r="G289" s="75">
        <v>0</v>
      </c>
      <c r="H289" s="64">
        <f t="shared" si="22"/>
        <v>0</v>
      </c>
      <c r="I289" s="62"/>
    </row>
    <row r="290" spans="1:9" ht="26.1" customHeight="1" outlineLevel="1" x14ac:dyDescent="0.25">
      <c r="A290" s="100"/>
      <c r="B290" s="45" t="s">
        <v>423</v>
      </c>
      <c r="C290" s="78" t="s">
        <v>422</v>
      </c>
      <c r="D290" s="45" t="s">
        <v>420</v>
      </c>
      <c r="E290" s="47" t="s">
        <v>17</v>
      </c>
      <c r="F290" s="49" t="s">
        <v>14</v>
      </c>
      <c r="G290" s="75">
        <v>0</v>
      </c>
      <c r="H290" s="64">
        <f t="shared" si="22"/>
        <v>0</v>
      </c>
      <c r="I290" s="62"/>
    </row>
    <row r="291" spans="1:9" ht="26.1" customHeight="1" outlineLevel="1" x14ac:dyDescent="0.25">
      <c r="A291" s="101"/>
      <c r="B291" s="45" t="s">
        <v>864</v>
      </c>
      <c r="C291" s="78" t="s">
        <v>424</v>
      </c>
      <c r="D291" s="45" t="s">
        <v>420</v>
      </c>
      <c r="E291" s="47" t="s">
        <v>17</v>
      </c>
      <c r="F291" s="49" t="s">
        <v>14</v>
      </c>
      <c r="G291" s="75">
        <v>0</v>
      </c>
      <c r="H291" s="64">
        <f t="shared" si="22"/>
        <v>0</v>
      </c>
      <c r="I291" s="62"/>
    </row>
    <row r="292" spans="1:9" ht="39" customHeight="1" x14ac:dyDescent="0.25">
      <c r="A292" s="67">
        <v>17</v>
      </c>
      <c r="B292" s="67" t="s">
        <v>425</v>
      </c>
      <c r="C292" s="68" t="s">
        <v>426</v>
      </c>
      <c r="D292" s="67" t="s">
        <v>8</v>
      </c>
      <c r="E292" s="69" t="s">
        <v>17</v>
      </c>
      <c r="F292" s="70" t="s">
        <v>14</v>
      </c>
      <c r="G292" s="69" t="s">
        <v>10</v>
      </c>
      <c r="H292" s="71" t="s">
        <v>10</v>
      </c>
      <c r="I292" s="62"/>
    </row>
    <row r="293" spans="1:9" ht="26.1" customHeight="1" outlineLevel="1" x14ac:dyDescent="0.25">
      <c r="A293" s="116"/>
      <c r="B293" s="45" t="s">
        <v>427</v>
      </c>
      <c r="C293" s="46" t="s">
        <v>762</v>
      </c>
      <c r="D293" s="45" t="s">
        <v>8</v>
      </c>
      <c r="E293" s="47" t="s">
        <v>17</v>
      </c>
      <c r="F293" s="49" t="s">
        <v>14</v>
      </c>
      <c r="G293" s="75">
        <v>0</v>
      </c>
      <c r="H293" s="64">
        <f t="shared" si="22"/>
        <v>0</v>
      </c>
      <c r="I293" s="62"/>
    </row>
    <row r="294" spans="1:9" ht="39" customHeight="1" outlineLevel="1" x14ac:dyDescent="0.25">
      <c r="A294" s="117"/>
      <c r="B294" s="45" t="s">
        <v>429</v>
      </c>
      <c r="C294" s="46" t="s">
        <v>428</v>
      </c>
      <c r="D294" s="45" t="s">
        <v>98</v>
      </c>
      <c r="E294" s="47" t="s">
        <v>17</v>
      </c>
      <c r="F294" s="49" t="s">
        <v>14</v>
      </c>
      <c r="G294" s="75">
        <v>0</v>
      </c>
      <c r="H294" s="64">
        <f t="shared" si="22"/>
        <v>0</v>
      </c>
      <c r="I294" s="62"/>
    </row>
    <row r="295" spans="1:9" ht="26.1" customHeight="1" outlineLevel="1" x14ac:dyDescent="0.25">
      <c r="A295" s="117"/>
      <c r="B295" s="45" t="s">
        <v>431</v>
      </c>
      <c r="C295" s="46" t="s">
        <v>430</v>
      </c>
      <c r="D295" s="45" t="s">
        <v>420</v>
      </c>
      <c r="E295" s="47" t="s">
        <v>17</v>
      </c>
      <c r="F295" s="49" t="s">
        <v>14</v>
      </c>
      <c r="G295" s="75">
        <v>0</v>
      </c>
      <c r="H295" s="64">
        <f t="shared" si="22"/>
        <v>0</v>
      </c>
      <c r="I295" s="62"/>
    </row>
    <row r="296" spans="1:9" ht="26.1" customHeight="1" outlineLevel="1" x14ac:dyDescent="0.25">
      <c r="A296" s="117"/>
      <c r="B296" s="45" t="s">
        <v>433</v>
      </c>
      <c r="C296" s="46" t="s">
        <v>432</v>
      </c>
      <c r="D296" s="45" t="s">
        <v>420</v>
      </c>
      <c r="E296" s="47" t="s">
        <v>17</v>
      </c>
      <c r="F296" s="49" t="s">
        <v>14</v>
      </c>
      <c r="G296" s="75">
        <v>0</v>
      </c>
      <c r="H296" s="64">
        <f t="shared" si="22"/>
        <v>0</v>
      </c>
      <c r="I296" s="62"/>
    </row>
    <row r="297" spans="1:9" ht="26.1" customHeight="1" outlineLevel="1" x14ac:dyDescent="0.25">
      <c r="A297" s="117"/>
      <c r="B297" s="45" t="s">
        <v>435</v>
      </c>
      <c r="C297" s="46" t="s">
        <v>434</v>
      </c>
      <c r="D297" s="45" t="s">
        <v>95</v>
      </c>
      <c r="E297" s="47" t="s">
        <v>17</v>
      </c>
      <c r="F297" s="49" t="s">
        <v>14</v>
      </c>
      <c r="G297" s="75">
        <v>0</v>
      </c>
      <c r="H297" s="64">
        <f t="shared" si="22"/>
        <v>0</v>
      </c>
      <c r="I297" s="62"/>
    </row>
    <row r="298" spans="1:9" ht="26.1" customHeight="1" outlineLevel="1" x14ac:dyDescent="0.25">
      <c r="A298" s="117"/>
      <c r="B298" s="45" t="s">
        <v>437</v>
      </c>
      <c r="C298" s="46" t="s">
        <v>436</v>
      </c>
      <c r="D298" s="45" t="s">
        <v>98</v>
      </c>
      <c r="E298" s="47" t="s">
        <v>17</v>
      </c>
      <c r="F298" s="49" t="s">
        <v>14</v>
      </c>
      <c r="G298" s="75">
        <v>0</v>
      </c>
      <c r="H298" s="64">
        <f t="shared" si="22"/>
        <v>0</v>
      </c>
      <c r="I298" s="62"/>
    </row>
    <row r="299" spans="1:9" ht="26.1" customHeight="1" outlineLevel="1" x14ac:dyDescent="0.25">
      <c r="A299" s="117"/>
      <c r="B299" s="45" t="s">
        <v>439</v>
      </c>
      <c r="C299" s="46" t="s">
        <v>438</v>
      </c>
      <c r="D299" s="45" t="s">
        <v>95</v>
      </c>
      <c r="E299" s="47" t="s">
        <v>17</v>
      </c>
      <c r="F299" s="49" t="s">
        <v>14</v>
      </c>
      <c r="G299" s="75">
        <v>0</v>
      </c>
      <c r="H299" s="64">
        <f t="shared" si="22"/>
        <v>0</v>
      </c>
      <c r="I299" s="62"/>
    </row>
    <row r="300" spans="1:9" ht="26.1" customHeight="1" outlineLevel="1" x14ac:dyDescent="0.25">
      <c r="A300" s="117"/>
      <c r="B300" s="45" t="s">
        <v>441</v>
      </c>
      <c r="C300" s="46" t="s">
        <v>440</v>
      </c>
      <c r="D300" s="45" t="s">
        <v>98</v>
      </c>
      <c r="E300" s="47" t="s">
        <v>17</v>
      </c>
      <c r="F300" s="49" t="s">
        <v>14</v>
      </c>
      <c r="G300" s="75">
        <v>0</v>
      </c>
      <c r="H300" s="64">
        <f t="shared" si="22"/>
        <v>0</v>
      </c>
      <c r="I300" s="62"/>
    </row>
    <row r="301" spans="1:9" ht="26.1" customHeight="1" outlineLevel="1" x14ac:dyDescent="0.25">
      <c r="A301" s="117"/>
      <c r="B301" s="45" t="s">
        <v>443</v>
      </c>
      <c r="C301" s="46" t="s">
        <v>442</v>
      </c>
      <c r="D301" s="45" t="s">
        <v>8</v>
      </c>
      <c r="E301" s="47" t="s">
        <v>17</v>
      </c>
      <c r="F301" s="49" t="s">
        <v>14</v>
      </c>
      <c r="G301" s="75">
        <v>0</v>
      </c>
      <c r="H301" s="64">
        <f t="shared" si="22"/>
        <v>0</v>
      </c>
      <c r="I301" s="62"/>
    </row>
    <row r="302" spans="1:9" ht="26.1" customHeight="1" outlineLevel="1" x14ac:dyDescent="0.25">
      <c r="A302" s="118"/>
      <c r="B302" s="45" t="s">
        <v>865</v>
      </c>
      <c r="C302" s="46" t="s">
        <v>444</v>
      </c>
      <c r="D302" s="45" t="s">
        <v>8</v>
      </c>
      <c r="E302" s="47" t="s">
        <v>17</v>
      </c>
      <c r="F302" s="49" t="s">
        <v>10</v>
      </c>
      <c r="G302" s="75">
        <v>0</v>
      </c>
      <c r="H302" s="64">
        <f t="shared" si="22"/>
        <v>0</v>
      </c>
      <c r="I302" s="62"/>
    </row>
    <row r="303" spans="1:9" ht="26.1" customHeight="1" outlineLevel="1" x14ac:dyDescent="0.25">
      <c r="A303" s="74"/>
      <c r="B303" s="45" t="s">
        <v>866</v>
      </c>
      <c r="C303" s="46" t="s">
        <v>812</v>
      </c>
      <c r="D303" s="45" t="s">
        <v>813</v>
      </c>
      <c r="E303" s="47" t="s">
        <v>17</v>
      </c>
      <c r="F303" s="49" t="s">
        <v>14</v>
      </c>
      <c r="G303" s="75">
        <v>0</v>
      </c>
      <c r="H303" s="64">
        <f t="shared" si="22"/>
        <v>0</v>
      </c>
      <c r="I303" s="62"/>
    </row>
    <row r="304" spans="1:9" ht="39" customHeight="1" x14ac:dyDescent="0.25">
      <c r="A304" s="67">
        <v>18</v>
      </c>
      <c r="B304" s="67" t="s">
        <v>445</v>
      </c>
      <c r="C304" s="68" t="s">
        <v>446</v>
      </c>
      <c r="D304" s="67" t="s">
        <v>8</v>
      </c>
      <c r="E304" s="69" t="s">
        <v>17</v>
      </c>
      <c r="F304" s="70" t="s">
        <v>14</v>
      </c>
      <c r="G304" s="69" t="s">
        <v>10</v>
      </c>
      <c r="H304" s="71" t="s">
        <v>10</v>
      </c>
      <c r="I304" s="62"/>
    </row>
    <row r="305" spans="1:9" ht="26.1" customHeight="1" outlineLevel="1" x14ac:dyDescent="0.25">
      <c r="A305" s="102"/>
      <c r="B305" s="45" t="s">
        <v>447</v>
      </c>
      <c r="C305" s="46" t="s">
        <v>762</v>
      </c>
      <c r="D305" s="45" t="s">
        <v>8</v>
      </c>
      <c r="E305" s="47" t="s">
        <v>17</v>
      </c>
      <c r="F305" s="49" t="s">
        <v>14</v>
      </c>
      <c r="G305" s="75">
        <v>0</v>
      </c>
      <c r="H305" s="64">
        <f t="shared" si="22"/>
        <v>0</v>
      </c>
      <c r="I305" s="62"/>
    </row>
    <row r="306" spans="1:9" ht="26.1" customHeight="1" outlineLevel="1" x14ac:dyDescent="0.25">
      <c r="A306" s="103"/>
      <c r="B306" s="45" t="s">
        <v>449</v>
      </c>
      <c r="C306" s="46" t="s">
        <v>448</v>
      </c>
      <c r="D306" s="45" t="s">
        <v>8</v>
      </c>
      <c r="E306" s="47" t="s">
        <v>17</v>
      </c>
      <c r="F306" s="49" t="s">
        <v>14</v>
      </c>
      <c r="G306" s="75">
        <v>0</v>
      </c>
      <c r="H306" s="64">
        <f t="shared" si="22"/>
        <v>0</v>
      </c>
      <c r="I306" s="62"/>
    </row>
    <row r="307" spans="1:9" ht="26.1" customHeight="1" outlineLevel="1" x14ac:dyDescent="0.25">
      <c r="A307" s="103"/>
      <c r="B307" s="45" t="s">
        <v>451</v>
      </c>
      <c r="C307" s="46" t="s">
        <v>450</v>
      </c>
      <c r="D307" s="45" t="s">
        <v>95</v>
      </c>
      <c r="E307" s="47" t="s">
        <v>17</v>
      </c>
      <c r="F307" s="49" t="s">
        <v>14</v>
      </c>
      <c r="G307" s="75">
        <v>0</v>
      </c>
      <c r="H307" s="64">
        <f t="shared" si="22"/>
        <v>0</v>
      </c>
      <c r="I307" s="62"/>
    </row>
    <row r="308" spans="1:9" ht="26.1" customHeight="1" outlineLevel="1" x14ac:dyDescent="0.25">
      <c r="A308" s="103"/>
      <c r="B308" s="45" t="s">
        <v>453</v>
      </c>
      <c r="C308" s="46" t="s">
        <v>452</v>
      </c>
      <c r="D308" s="45" t="s">
        <v>95</v>
      </c>
      <c r="E308" s="47" t="s">
        <v>17</v>
      </c>
      <c r="F308" s="49" t="s">
        <v>14</v>
      </c>
      <c r="G308" s="75">
        <v>0</v>
      </c>
      <c r="H308" s="64">
        <f t="shared" si="22"/>
        <v>0</v>
      </c>
      <c r="I308" s="62"/>
    </row>
    <row r="309" spans="1:9" ht="26.1" customHeight="1" outlineLevel="1" x14ac:dyDescent="0.25">
      <c r="A309" s="103"/>
      <c r="B309" s="45" t="s">
        <v>455</v>
      </c>
      <c r="C309" s="46" t="s">
        <v>454</v>
      </c>
      <c r="D309" s="45" t="s">
        <v>8</v>
      </c>
      <c r="E309" s="47" t="s">
        <v>17</v>
      </c>
      <c r="F309" s="49" t="s">
        <v>14</v>
      </c>
      <c r="G309" s="75">
        <v>0</v>
      </c>
      <c r="H309" s="64">
        <f t="shared" si="22"/>
        <v>0</v>
      </c>
      <c r="I309" s="62"/>
    </row>
    <row r="310" spans="1:9" ht="26.1" customHeight="1" outlineLevel="1" x14ac:dyDescent="0.25">
      <c r="A310" s="103"/>
      <c r="B310" s="45" t="s">
        <v>457</v>
      </c>
      <c r="C310" s="46" t="s">
        <v>456</v>
      </c>
      <c r="D310" s="45" t="s">
        <v>8</v>
      </c>
      <c r="E310" s="47" t="s">
        <v>17</v>
      </c>
      <c r="F310" s="49" t="s">
        <v>14</v>
      </c>
      <c r="G310" s="75">
        <v>0</v>
      </c>
      <c r="H310" s="64">
        <f t="shared" si="22"/>
        <v>0</v>
      </c>
      <c r="I310" s="62"/>
    </row>
    <row r="311" spans="1:9" ht="26.1" customHeight="1" outlineLevel="1" x14ac:dyDescent="0.25">
      <c r="A311" s="103"/>
      <c r="B311" s="45" t="s">
        <v>459</v>
      </c>
      <c r="C311" s="46" t="s">
        <v>458</v>
      </c>
      <c r="D311" s="45" t="s">
        <v>8</v>
      </c>
      <c r="E311" s="47" t="s">
        <v>17</v>
      </c>
      <c r="F311" s="49" t="s">
        <v>14</v>
      </c>
      <c r="G311" s="75">
        <v>0</v>
      </c>
      <c r="H311" s="64">
        <f t="shared" si="22"/>
        <v>0</v>
      </c>
      <c r="I311" s="62"/>
    </row>
    <row r="312" spans="1:9" ht="26.1" customHeight="1" outlineLevel="1" x14ac:dyDescent="0.25">
      <c r="A312" s="103"/>
      <c r="B312" s="45" t="s">
        <v>461</v>
      </c>
      <c r="C312" s="46" t="s">
        <v>460</v>
      </c>
      <c r="D312" s="45" t="s">
        <v>8</v>
      </c>
      <c r="E312" s="47" t="s">
        <v>17</v>
      </c>
      <c r="F312" s="49" t="s">
        <v>14</v>
      </c>
      <c r="G312" s="75">
        <v>0</v>
      </c>
      <c r="H312" s="64">
        <f t="shared" si="22"/>
        <v>0</v>
      </c>
      <c r="I312" s="62"/>
    </row>
    <row r="313" spans="1:9" ht="26.1" customHeight="1" outlineLevel="1" x14ac:dyDescent="0.25">
      <c r="A313" s="104"/>
      <c r="B313" s="45" t="s">
        <v>867</v>
      </c>
      <c r="C313" s="46" t="s">
        <v>462</v>
      </c>
      <c r="D313" s="45" t="s">
        <v>8</v>
      </c>
      <c r="E313" s="47" t="s">
        <v>17</v>
      </c>
      <c r="F313" s="49" t="s">
        <v>14</v>
      </c>
      <c r="G313" s="75">
        <v>0</v>
      </c>
      <c r="H313" s="64">
        <f t="shared" si="22"/>
        <v>0</v>
      </c>
      <c r="I313" s="62"/>
    </row>
    <row r="314" spans="1:9" ht="39" customHeight="1" x14ac:dyDescent="0.25">
      <c r="A314" s="67">
        <v>19</v>
      </c>
      <c r="B314" s="67" t="s">
        <v>463</v>
      </c>
      <c r="C314" s="68" t="s">
        <v>464</v>
      </c>
      <c r="D314" s="67" t="s">
        <v>8</v>
      </c>
      <c r="E314" s="69" t="s">
        <v>9</v>
      </c>
      <c r="F314" s="70">
        <f>F315</f>
        <v>0</v>
      </c>
      <c r="G314" s="69" t="s">
        <v>10</v>
      </c>
      <c r="H314" s="71" t="s">
        <v>10</v>
      </c>
      <c r="I314" s="62"/>
    </row>
    <row r="315" spans="1:9" ht="26.1" customHeight="1" outlineLevel="1" x14ac:dyDescent="0.25">
      <c r="A315" s="102"/>
      <c r="B315" s="45" t="s">
        <v>465</v>
      </c>
      <c r="C315" s="46" t="s">
        <v>12</v>
      </c>
      <c r="D315" s="45" t="s">
        <v>8</v>
      </c>
      <c r="E315" s="47" t="s">
        <v>13</v>
      </c>
      <c r="F315" s="75">
        <v>0</v>
      </c>
      <c r="G315" s="47" t="s">
        <v>10</v>
      </c>
      <c r="H315" s="64" t="s">
        <v>10</v>
      </c>
      <c r="I315" s="62"/>
    </row>
    <row r="316" spans="1:9" ht="26.1" customHeight="1" outlineLevel="1" x14ac:dyDescent="0.25">
      <c r="A316" s="103"/>
      <c r="B316" s="45" t="s">
        <v>466</v>
      </c>
      <c r="C316" s="46" t="s">
        <v>762</v>
      </c>
      <c r="D316" s="45" t="s">
        <v>8</v>
      </c>
      <c r="E316" s="47" t="s">
        <v>17</v>
      </c>
      <c r="F316" s="49" t="s">
        <v>14</v>
      </c>
      <c r="G316" s="75">
        <v>0</v>
      </c>
      <c r="H316" s="64">
        <f t="shared" ref="H316:H355" si="23">SUM(G316*1.07)</f>
        <v>0</v>
      </c>
      <c r="I316" s="62"/>
    </row>
    <row r="317" spans="1:9" ht="26.1" customHeight="1" outlineLevel="1" x14ac:dyDescent="0.25">
      <c r="A317" s="103"/>
      <c r="B317" s="45" t="s">
        <v>468</v>
      </c>
      <c r="C317" s="46" t="s">
        <v>467</v>
      </c>
      <c r="D317" s="45" t="s">
        <v>8</v>
      </c>
      <c r="E317" s="47" t="s">
        <v>17</v>
      </c>
      <c r="F317" s="49" t="s">
        <v>14</v>
      </c>
      <c r="G317" s="75">
        <v>0</v>
      </c>
      <c r="H317" s="64">
        <f t="shared" si="23"/>
        <v>0</v>
      </c>
      <c r="I317" s="62"/>
    </row>
    <row r="318" spans="1:9" ht="26.1" customHeight="1" outlineLevel="1" x14ac:dyDescent="0.25">
      <c r="A318" s="103"/>
      <c r="B318" s="45" t="s">
        <v>470</v>
      </c>
      <c r="C318" s="46" t="s">
        <v>469</v>
      </c>
      <c r="D318" s="45" t="s">
        <v>8</v>
      </c>
      <c r="E318" s="47" t="s">
        <v>17</v>
      </c>
      <c r="F318" s="49" t="s">
        <v>14</v>
      </c>
      <c r="G318" s="75">
        <v>0</v>
      </c>
      <c r="H318" s="64">
        <f t="shared" si="23"/>
        <v>0</v>
      </c>
      <c r="I318" s="62"/>
    </row>
    <row r="319" spans="1:9" ht="26.1" customHeight="1" outlineLevel="1" x14ac:dyDescent="0.25">
      <c r="A319" s="103"/>
      <c r="B319" s="45" t="s">
        <v>472</v>
      </c>
      <c r="C319" s="46" t="s">
        <v>471</v>
      </c>
      <c r="D319" s="45" t="s">
        <v>8</v>
      </c>
      <c r="E319" s="47" t="s">
        <v>17</v>
      </c>
      <c r="F319" s="49" t="s">
        <v>14</v>
      </c>
      <c r="G319" s="75">
        <v>0</v>
      </c>
      <c r="H319" s="64">
        <f t="shared" si="23"/>
        <v>0</v>
      </c>
      <c r="I319" s="62"/>
    </row>
    <row r="320" spans="1:9" ht="26.1" customHeight="1" outlineLevel="1" x14ac:dyDescent="0.25">
      <c r="A320" s="103"/>
      <c r="B320" s="45" t="s">
        <v>474</v>
      </c>
      <c r="C320" s="46" t="s">
        <v>473</v>
      </c>
      <c r="D320" s="45" t="s">
        <v>8</v>
      </c>
      <c r="E320" s="47" t="s">
        <v>17</v>
      </c>
      <c r="F320" s="49" t="s">
        <v>14</v>
      </c>
      <c r="G320" s="75">
        <v>0</v>
      </c>
      <c r="H320" s="64">
        <f t="shared" si="23"/>
        <v>0</v>
      </c>
      <c r="I320" s="62"/>
    </row>
    <row r="321" spans="1:9" ht="26.1" customHeight="1" outlineLevel="1" x14ac:dyDescent="0.25">
      <c r="A321" s="103"/>
      <c r="B321" s="45" t="s">
        <v>476</v>
      </c>
      <c r="C321" s="46" t="s">
        <v>475</v>
      </c>
      <c r="D321" s="45" t="s">
        <v>8</v>
      </c>
      <c r="E321" s="47" t="s">
        <v>17</v>
      </c>
      <c r="F321" s="49" t="s">
        <v>14</v>
      </c>
      <c r="G321" s="75">
        <v>0</v>
      </c>
      <c r="H321" s="64">
        <f t="shared" si="23"/>
        <v>0</v>
      </c>
      <c r="I321" s="62"/>
    </row>
    <row r="322" spans="1:9" ht="26.1" customHeight="1" outlineLevel="1" x14ac:dyDescent="0.25">
      <c r="A322" s="103"/>
      <c r="B322" s="45" t="s">
        <v>478</v>
      </c>
      <c r="C322" s="46" t="s">
        <v>477</v>
      </c>
      <c r="D322" s="45" t="s">
        <v>8</v>
      </c>
      <c r="E322" s="47" t="s">
        <v>17</v>
      </c>
      <c r="F322" s="49" t="s">
        <v>14</v>
      </c>
      <c r="G322" s="75">
        <v>0</v>
      </c>
      <c r="H322" s="64">
        <f t="shared" si="23"/>
        <v>0</v>
      </c>
      <c r="I322" s="62"/>
    </row>
    <row r="323" spans="1:9" ht="26.1" customHeight="1" outlineLevel="1" x14ac:dyDescent="0.25">
      <c r="A323" s="103"/>
      <c r="B323" s="45" t="s">
        <v>480</v>
      </c>
      <c r="C323" s="46" t="s">
        <v>479</v>
      </c>
      <c r="D323" s="45" t="s">
        <v>8</v>
      </c>
      <c r="E323" s="47" t="s">
        <v>17</v>
      </c>
      <c r="F323" s="49" t="s">
        <v>14</v>
      </c>
      <c r="G323" s="75">
        <v>0</v>
      </c>
      <c r="H323" s="64">
        <f t="shared" si="23"/>
        <v>0</v>
      </c>
      <c r="I323" s="62"/>
    </row>
    <row r="324" spans="1:9" ht="26.1" customHeight="1" outlineLevel="1" x14ac:dyDescent="0.25">
      <c r="A324" s="103"/>
      <c r="B324" s="45" t="s">
        <v>482</v>
      </c>
      <c r="C324" s="46" t="s">
        <v>481</v>
      </c>
      <c r="D324" s="45" t="s">
        <v>8</v>
      </c>
      <c r="E324" s="47" t="s">
        <v>17</v>
      </c>
      <c r="F324" s="49" t="s">
        <v>14</v>
      </c>
      <c r="G324" s="75">
        <v>0</v>
      </c>
      <c r="H324" s="64">
        <f t="shared" si="23"/>
        <v>0</v>
      </c>
      <c r="I324" s="62"/>
    </row>
    <row r="325" spans="1:9" ht="26.1" customHeight="1" outlineLevel="1" x14ac:dyDescent="0.25">
      <c r="A325" s="103"/>
      <c r="B325" s="45" t="s">
        <v>484</v>
      </c>
      <c r="C325" s="46" t="s">
        <v>483</v>
      </c>
      <c r="D325" s="45" t="s">
        <v>8</v>
      </c>
      <c r="E325" s="47" t="s">
        <v>17</v>
      </c>
      <c r="F325" s="49" t="s">
        <v>14</v>
      </c>
      <c r="G325" s="75">
        <v>0</v>
      </c>
      <c r="H325" s="64">
        <f t="shared" si="23"/>
        <v>0</v>
      </c>
      <c r="I325" s="62"/>
    </row>
    <row r="326" spans="1:9" ht="26.1" customHeight="1" outlineLevel="1" x14ac:dyDescent="0.25">
      <c r="A326" s="103"/>
      <c r="B326" s="45" t="s">
        <v>486</v>
      </c>
      <c r="C326" s="46" t="s">
        <v>485</v>
      </c>
      <c r="D326" s="45" t="s">
        <v>8</v>
      </c>
      <c r="E326" s="47" t="s">
        <v>17</v>
      </c>
      <c r="F326" s="49" t="s">
        <v>14</v>
      </c>
      <c r="G326" s="75">
        <v>0</v>
      </c>
      <c r="H326" s="64">
        <f t="shared" si="23"/>
        <v>0</v>
      </c>
      <c r="I326" s="62"/>
    </row>
    <row r="327" spans="1:9" ht="26.1" customHeight="1" outlineLevel="1" x14ac:dyDescent="0.25">
      <c r="A327" s="103"/>
      <c r="B327" s="45" t="s">
        <v>488</v>
      </c>
      <c r="C327" s="46" t="s">
        <v>487</v>
      </c>
      <c r="D327" s="45" t="s">
        <v>8</v>
      </c>
      <c r="E327" s="47" t="s">
        <v>17</v>
      </c>
      <c r="F327" s="49" t="s">
        <v>14</v>
      </c>
      <c r="G327" s="75">
        <v>0</v>
      </c>
      <c r="H327" s="64">
        <f t="shared" si="23"/>
        <v>0</v>
      </c>
      <c r="I327" s="62"/>
    </row>
    <row r="328" spans="1:9" ht="26.1" customHeight="1" outlineLevel="1" x14ac:dyDescent="0.25">
      <c r="A328" s="103"/>
      <c r="B328" s="45" t="s">
        <v>490</v>
      </c>
      <c r="C328" s="46" t="s">
        <v>489</v>
      </c>
      <c r="D328" s="45" t="s">
        <v>8</v>
      </c>
      <c r="E328" s="47" t="s">
        <v>17</v>
      </c>
      <c r="F328" s="49" t="s">
        <v>14</v>
      </c>
      <c r="G328" s="75">
        <v>0</v>
      </c>
      <c r="H328" s="64">
        <f t="shared" si="23"/>
        <v>0</v>
      </c>
      <c r="I328" s="62"/>
    </row>
    <row r="329" spans="1:9" ht="26.1" customHeight="1" outlineLevel="1" x14ac:dyDescent="0.25">
      <c r="A329" s="103"/>
      <c r="B329" s="45" t="s">
        <v>492</v>
      </c>
      <c r="C329" s="46" t="s">
        <v>491</v>
      </c>
      <c r="D329" s="45" t="s">
        <v>8</v>
      </c>
      <c r="E329" s="47" t="s">
        <v>17</v>
      </c>
      <c r="F329" s="49" t="s">
        <v>14</v>
      </c>
      <c r="G329" s="75">
        <v>0</v>
      </c>
      <c r="H329" s="64">
        <f t="shared" si="23"/>
        <v>0</v>
      </c>
      <c r="I329" s="62"/>
    </row>
    <row r="330" spans="1:9" ht="26.1" customHeight="1" outlineLevel="1" x14ac:dyDescent="0.25">
      <c r="A330" s="103"/>
      <c r="B330" s="45" t="s">
        <v>494</v>
      </c>
      <c r="C330" s="46" t="s">
        <v>493</v>
      </c>
      <c r="D330" s="45" t="s">
        <v>8</v>
      </c>
      <c r="E330" s="47" t="s">
        <v>17</v>
      </c>
      <c r="F330" s="49" t="s">
        <v>14</v>
      </c>
      <c r="G330" s="75">
        <v>0</v>
      </c>
      <c r="H330" s="64">
        <f t="shared" si="23"/>
        <v>0</v>
      </c>
      <c r="I330" s="62"/>
    </row>
    <row r="331" spans="1:9" ht="26.1" customHeight="1" outlineLevel="1" x14ac:dyDescent="0.25">
      <c r="A331" s="103"/>
      <c r="B331" s="45" t="s">
        <v>496</v>
      </c>
      <c r="C331" s="46" t="s">
        <v>495</v>
      </c>
      <c r="D331" s="45" t="s">
        <v>8</v>
      </c>
      <c r="E331" s="47" t="s">
        <v>17</v>
      </c>
      <c r="F331" s="49" t="s">
        <v>14</v>
      </c>
      <c r="G331" s="75">
        <v>0</v>
      </c>
      <c r="H331" s="64">
        <f t="shared" si="23"/>
        <v>0</v>
      </c>
      <c r="I331" s="62"/>
    </row>
    <row r="332" spans="1:9" ht="26.1" customHeight="1" outlineLevel="1" x14ac:dyDescent="0.25">
      <c r="A332" s="103"/>
      <c r="B332" s="45" t="s">
        <v>498</v>
      </c>
      <c r="C332" s="46" t="s">
        <v>497</v>
      </c>
      <c r="D332" s="45" t="s">
        <v>8</v>
      </c>
      <c r="E332" s="47" t="s">
        <v>17</v>
      </c>
      <c r="F332" s="49" t="s">
        <v>14</v>
      </c>
      <c r="G332" s="75">
        <v>0</v>
      </c>
      <c r="H332" s="64">
        <f t="shared" si="23"/>
        <v>0</v>
      </c>
      <c r="I332" s="62"/>
    </row>
    <row r="333" spans="1:9" ht="26.1" customHeight="1" outlineLevel="1" x14ac:dyDescent="0.25">
      <c r="A333" s="103"/>
      <c r="B333" s="45" t="s">
        <v>500</v>
      </c>
      <c r="C333" s="46" t="s">
        <v>499</v>
      </c>
      <c r="D333" s="45" t="s">
        <v>8</v>
      </c>
      <c r="E333" s="47" t="s">
        <v>17</v>
      </c>
      <c r="F333" s="49" t="s">
        <v>14</v>
      </c>
      <c r="G333" s="75">
        <v>0</v>
      </c>
      <c r="H333" s="64">
        <f t="shared" si="23"/>
        <v>0</v>
      </c>
      <c r="I333" s="62"/>
    </row>
    <row r="334" spans="1:9" ht="26.1" customHeight="1" outlineLevel="1" x14ac:dyDescent="0.25">
      <c r="A334" s="103"/>
      <c r="B334" s="45" t="s">
        <v>502</v>
      </c>
      <c r="C334" s="46" t="s">
        <v>501</v>
      </c>
      <c r="D334" s="45" t="s">
        <v>8</v>
      </c>
      <c r="E334" s="47" t="s">
        <v>17</v>
      </c>
      <c r="F334" s="49" t="s">
        <v>14</v>
      </c>
      <c r="G334" s="75">
        <v>0</v>
      </c>
      <c r="H334" s="64">
        <f t="shared" si="23"/>
        <v>0</v>
      </c>
      <c r="I334" s="62"/>
    </row>
    <row r="335" spans="1:9" ht="26.1" customHeight="1" outlineLevel="1" x14ac:dyDescent="0.25">
      <c r="A335" s="103"/>
      <c r="B335" s="45" t="s">
        <v>504</v>
      </c>
      <c r="C335" s="46" t="s">
        <v>503</v>
      </c>
      <c r="D335" s="45" t="s">
        <v>8</v>
      </c>
      <c r="E335" s="47" t="s">
        <v>17</v>
      </c>
      <c r="F335" s="49" t="s">
        <v>14</v>
      </c>
      <c r="G335" s="75">
        <v>0</v>
      </c>
      <c r="H335" s="64">
        <f t="shared" si="23"/>
        <v>0</v>
      </c>
      <c r="I335" s="62"/>
    </row>
    <row r="336" spans="1:9" ht="26.1" customHeight="1" outlineLevel="1" x14ac:dyDescent="0.25">
      <c r="A336" s="103"/>
      <c r="B336" s="45" t="s">
        <v>506</v>
      </c>
      <c r="C336" s="46" t="s">
        <v>505</v>
      </c>
      <c r="D336" s="45" t="s">
        <v>8</v>
      </c>
      <c r="E336" s="47" t="s">
        <v>17</v>
      </c>
      <c r="F336" s="49" t="s">
        <v>14</v>
      </c>
      <c r="G336" s="75">
        <v>0</v>
      </c>
      <c r="H336" s="64">
        <f t="shared" si="23"/>
        <v>0</v>
      </c>
      <c r="I336" s="62"/>
    </row>
    <row r="337" spans="1:9" ht="26.1" customHeight="1" outlineLevel="1" x14ac:dyDescent="0.25">
      <c r="A337" s="103"/>
      <c r="B337" s="45" t="s">
        <v>508</v>
      </c>
      <c r="C337" s="46" t="s">
        <v>507</v>
      </c>
      <c r="D337" s="45" t="s">
        <v>8</v>
      </c>
      <c r="E337" s="47" t="s">
        <v>17</v>
      </c>
      <c r="F337" s="49" t="s">
        <v>14</v>
      </c>
      <c r="G337" s="75">
        <v>0</v>
      </c>
      <c r="H337" s="64">
        <f t="shared" si="23"/>
        <v>0</v>
      </c>
      <c r="I337" s="62"/>
    </row>
    <row r="338" spans="1:9" ht="26.1" customHeight="1" outlineLevel="1" x14ac:dyDescent="0.25">
      <c r="A338" s="103"/>
      <c r="B338" s="45" t="s">
        <v>510</v>
      </c>
      <c r="C338" s="46" t="s">
        <v>509</v>
      </c>
      <c r="D338" s="45" t="s">
        <v>8</v>
      </c>
      <c r="E338" s="47" t="s">
        <v>17</v>
      </c>
      <c r="F338" s="49" t="s">
        <v>14</v>
      </c>
      <c r="G338" s="75">
        <v>0</v>
      </c>
      <c r="H338" s="64">
        <f t="shared" si="23"/>
        <v>0</v>
      </c>
      <c r="I338" s="62"/>
    </row>
    <row r="339" spans="1:9" ht="26.1" customHeight="1" outlineLevel="1" x14ac:dyDescent="0.25">
      <c r="A339" s="103"/>
      <c r="B339" s="45" t="s">
        <v>512</v>
      </c>
      <c r="C339" s="46" t="s">
        <v>511</v>
      </c>
      <c r="D339" s="45" t="s">
        <v>8</v>
      </c>
      <c r="E339" s="47" t="s">
        <v>17</v>
      </c>
      <c r="F339" s="49" t="s">
        <v>14</v>
      </c>
      <c r="G339" s="75">
        <v>0</v>
      </c>
      <c r="H339" s="64">
        <f t="shared" si="23"/>
        <v>0</v>
      </c>
      <c r="I339" s="62"/>
    </row>
    <row r="340" spans="1:9" ht="26.1" customHeight="1" outlineLevel="1" x14ac:dyDescent="0.25">
      <c r="A340" s="103"/>
      <c r="B340" s="45" t="s">
        <v>514</v>
      </c>
      <c r="C340" s="46" t="s">
        <v>513</v>
      </c>
      <c r="D340" s="45" t="s">
        <v>8</v>
      </c>
      <c r="E340" s="47" t="s">
        <v>17</v>
      </c>
      <c r="F340" s="49" t="s">
        <v>14</v>
      </c>
      <c r="G340" s="75">
        <v>0</v>
      </c>
      <c r="H340" s="64">
        <f t="shared" si="23"/>
        <v>0</v>
      </c>
      <c r="I340" s="62"/>
    </row>
    <row r="341" spans="1:9" ht="26.1" customHeight="1" outlineLevel="1" x14ac:dyDescent="0.25">
      <c r="A341" s="103"/>
      <c r="B341" s="45" t="s">
        <v>516</v>
      </c>
      <c r="C341" s="46" t="s">
        <v>515</v>
      </c>
      <c r="D341" s="45" t="s">
        <v>8</v>
      </c>
      <c r="E341" s="47" t="s">
        <v>17</v>
      </c>
      <c r="F341" s="49" t="s">
        <v>14</v>
      </c>
      <c r="G341" s="75">
        <v>0</v>
      </c>
      <c r="H341" s="64">
        <f t="shared" si="23"/>
        <v>0</v>
      </c>
      <c r="I341" s="62"/>
    </row>
    <row r="342" spans="1:9" ht="26.1" customHeight="1" outlineLevel="1" x14ac:dyDescent="0.25">
      <c r="A342" s="103"/>
      <c r="B342" s="45" t="s">
        <v>518</v>
      </c>
      <c r="C342" s="46" t="s">
        <v>517</v>
      </c>
      <c r="D342" s="45" t="s">
        <v>8</v>
      </c>
      <c r="E342" s="47" t="s">
        <v>17</v>
      </c>
      <c r="F342" s="49" t="s">
        <v>14</v>
      </c>
      <c r="G342" s="75">
        <v>0</v>
      </c>
      <c r="H342" s="64">
        <f t="shared" si="23"/>
        <v>0</v>
      </c>
      <c r="I342" s="62"/>
    </row>
    <row r="343" spans="1:9" ht="26.1" customHeight="1" outlineLevel="1" x14ac:dyDescent="0.25">
      <c r="A343" s="103"/>
      <c r="B343" s="45" t="s">
        <v>520</v>
      </c>
      <c r="C343" s="46" t="s">
        <v>519</v>
      </c>
      <c r="D343" s="45" t="s">
        <v>8</v>
      </c>
      <c r="E343" s="47" t="s">
        <v>17</v>
      </c>
      <c r="F343" s="49" t="s">
        <v>14</v>
      </c>
      <c r="G343" s="75">
        <v>0</v>
      </c>
      <c r="H343" s="64">
        <f t="shared" si="23"/>
        <v>0</v>
      </c>
      <c r="I343" s="62"/>
    </row>
    <row r="344" spans="1:9" ht="26.1" customHeight="1" outlineLevel="1" x14ac:dyDescent="0.25">
      <c r="A344" s="103"/>
      <c r="B344" s="45" t="s">
        <v>522</v>
      </c>
      <c r="C344" s="46" t="s">
        <v>521</v>
      </c>
      <c r="D344" s="45" t="s">
        <v>8</v>
      </c>
      <c r="E344" s="47" t="s">
        <v>17</v>
      </c>
      <c r="F344" s="49" t="s">
        <v>14</v>
      </c>
      <c r="G344" s="75">
        <v>0</v>
      </c>
      <c r="H344" s="64">
        <f t="shared" si="23"/>
        <v>0</v>
      </c>
      <c r="I344" s="62"/>
    </row>
    <row r="345" spans="1:9" ht="26.1" customHeight="1" outlineLevel="1" x14ac:dyDescent="0.25">
      <c r="A345" s="103"/>
      <c r="B345" s="45" t="s">
        <v>524</v>
      </c>
      <c r="C345" s="46" t="s">
        <v>523</v>
      </c>
      <c r="D345" s="45" t="s">
        <v>8</v>
      </c>
      <c r="E345" s="47" t="s">
        <v>17</v>
      </c>
      <c r="F345" s="49" t="s">
        <v>14</v>
      </c>
      <c r="G345" s="75">
        <v>0</v>
      </c>
      <c r="H345" s="64">
        <f t="shared" si="23"/>
        <v>0</v>
      </c>
      <c r="I345" s="62"/>
    </row>
    <row r="346" spans="1:9" ht="26.1" customHeight="1" outlineLevel="1" x14ac:dyDescent="0.25">
      <c r="A346" s="103"/>
      <c r="B346" s="45" t="s">
        <v>526</v>
      </c>
      <c r="C346" s="46" t="s">
        <v>525</v>
      </c>
      <c r="D346" s="45" t="s">
        <v>8</v>
      </c>
      <c r="E346" s="47" t="s">
        <v>17</v>
      </c>
      <c r="F346" s="49" t="s">
        <v>14</v>
      </c>
      <c r="G346" s="75">
        <v>0</v>
      </c>
      <c r="H346" s="64">
        <f t="shared" si="23"/>
        <v>0</v>
      </c>
      <c r="I346" s="62"/>
    </row>
    <row r="347" spans="1:9" ht="26.1" customHeight="1" outlineLevel="1" x14ac:dyDescent="0.25">
      <c r="A347" s="103"/>
      <c r="B347" s="45" t="s">
        <v>528</v>
      </c>
      <c r="C347" s="46" t="s">
        <v>527</v>
      </c>
      <c r="D347" s="45" t="s">
        <v>8</v>
      </c>
      <c r="E347" s="47" t="s">
        <v>17</v>
      </c>
      <c r="F347" s="49" t="s">
        <v>14</v>
      </c>
      <c r="G347" s="75">
        <v>0</v>
      </c>
      <c r="H347" s="64">
        <f t="shared" si="23"/>
        <v>0</v>
      </c>
      <c r="I347" s="62"/>
    </row>
    <row r="348" spans="1:9" ht="26.1" customHeight="1" outlineLevel="1" x14ac:dyDescent="0.25">
      <c r="A348" s="103"/>
      <c r="B348" s="45" t="s">
        <v>530</v>
      </c>
      <c r="C348" s="46" t="s">
        <v>529</v>
      </c>
      <c r="D348" s="45" t="s">
        <v>8</v>
      </c>
      <c r="E348" s="47" t="s">
        <v>17</v>
      </c>
      <c r="F348" s="49" t="s">
        <v>14</v>
      </c>
      <c r="G348" s="75">
        <v>0</v>
      </c>
      <c r="H348" s="64">
        <f t="shared" si="23"/>
        <v>0</v>
      </c>
      <c r="I348" s="62"/>
    </row>
    <row r="349" spans="1:9" ht="26.1" customHeight="1" outlineLevel="1" x14ac:dyDescent="0.25">
      <c r="A349" s="103"/>
      <c r="B349" s="45" t="s">
        <v>532</v>
      </c>
      <c r="C349" s="46" t="s">
        <v>531</v>
      </c>
      <c r="D349" s="45" t="s">
        <v>8</v>
      </c>
      <c r="E349" s="47" t="s">
        <v>17</v>
      </c>
      <c r="F349" s="49" t="s">
        <v>14</v>
      </c>
      <c r="G349" s="75">
        <v>0</v>
      </c>
      <c r="H349" s="64">
        <f t="shared" si="23"/>
        <v>0</v>
      </c>
      <c r="I349" s="62"/>
    </row>
    <row r="350" spans="1:9" ht="26.1" customHeight="1" outlineLevel="1" x14ac:dyDescent="0.25">
      <c r="A350" s="104"/>
      <c r="B350" s="45" t="s">
        <v>868</v>
      </c>
      <c r="C350" s="46" t="s">
        <v>533</v>
      </c>
      <c r="D350" s="45" t="s">
        <v>8</v>
      </c>
      <c r="E350" s="47" t="s">
        <v>17</v>
      </c>
      <c r="F350" s="49" t="s">
        <v>14</v>
      </c>
      <c r="G350" s="75">
        <v>0</v>
      </c>
      <c r="H350" s="64">
        <f t="shared" si="23"/>
        <v>0</v>
      </c>
      <c r="I350" s="62"/>
    </row>
    <row r="351" spans="1:9" ht="39" customHeight="1" x14ac:dyDescent="0.25">
      <c r="A351" s="67">
        <v>20</v>
      </c>
      <c r="B351" s="67" t="s">
        <v>534</v>
      </c>
      <c r="C351" s="73" t="s">
        <v>535</v>
      </c>
      <c r="D351" s="67" t="s">
        <v>8</v>
      </c>
      <c r="E351" s="69" t="s">
        <v>17</v>
      </c>
      <c r="F351" s="70" t="s">
        <v>14</v>
      </c>
      <c r="G351" s="69" t="s">
        <v>10</v>
      </c>
      <c r="H351" s="71" t="s">
        <v>10</v>
      </c>
      <c r="I351" s="62"/>
    </row>
    <row r="352" spans="1:9" ht="26.1" customHeight="1" outlineLevel="1" x14ac:dyDescent="0.25">
      <c r="A352" s="105"/>
      <c r="B352" s="45" t="s">
        <v>536</v>
      </c>
      <c r="C352" s="46" t="s">
        <v>762</v>
      </c>
      <c r="D352" s="45" t="s">
        <v>8</v>
      </c>
      <c r="E352" s="47" t="s">
        <v>17</v>
      </c>
      <c r="F352" s="49" t="s">
        <v>14</v>
      </c>
      <c r="G352" s="75">
        <v>0</v>
      </c>
      <c r="H352" s="64">
        <f t="shared" si="23"/>
        <v>0</v>
      </c>
      <c r="I352" s="62"/>
    </row>
    <row r="353" spans="1:9" ht="26.1" customHeight="1" outlineLevel="1" x14ac:dyDescent="0.25">
      <c r="A353" s="106"/>
      <c r="B353" s="45" t="s">
        <v>538</v>
      </c>
      <c r="C353" s="59" t="s">
        <v>537</v>
      </c>
      <c r="D353" s="45" t="s">
        <v>95</v>
      </c>
      <c r="E353" s="47" t="s">
        <v>17</v>
      </c>
      <c r="F353" s="49" t="s">
        <v>14</v>
      </c>
      <c r="G353" s="75">
        <v>0</v>
      </c>
      <c r="H353" s="64">
        <f t="shared" si="23"/>
        <v>0</v>
      </c>
      <c r="I353" s="62"/>
    </row>
    <row r="354" spans="1:9" ht="26.1" customHeight="1" outlineLevel="1" x14ac:dyDescent="0.25">
      <c r="A354" s="106"/>
      <c r="B354" s="45" t="s">
        <v>540</v>
      </c>
      <c r="C354" s="59" t="s">
        <v>539</v>
      </c>
      <c r="D354" s="45" t="s">
        <v>95</v>
      </c>
      <c r="E354" s="47" t="s">
        <v>17</v>
      </c>
      <c r="F354" s="49" t="s">
        <v>14</v>
      </c>
      <c r="G354" s="75">
        <v>0</v>
      </c>
      <c r="H354" s="64">
        <f t="shared" si="23"/>
        <v>0</v>
      </c>
      <c r="I354" s="62"/>
    </row>
    <row r="355" spans="1:9" ht="26.1" customHeight="1" outlineLevel="1" x14ac:dyDescent="0.25">
      <c r="A355" s="107"/>
      <c r="B355" s="45" t="s">
        <v>869</v>
      </c>
      <c r="C355" s="59" t="s">
        <v>541</v>
      </c>
      <c r="D355" s="45" t="s">
        <v>8</v>
      </c>
      <c r="E355" s="47" t="s">
        <v>17</v>
      </c>
      <c r="F355" s="49" t="s">
        <v>14</v>
      </c>
      <c r="G355" s="75">
        <v>0</v>
      </c>
      <c r="H355" s="64">
        <f t="shared" si="23"/>
        <v>0</v>
      </c>
      <c r="I355" s="62"/>
    </row>
    <row r="356" spans="1:9" ht="39" customHeight="1" x14ac:dyDescent="0.25">
      <c r="A356" s="67">
        <v>21</v>
      </c>
      <c r="B356" s="67" t="s">
        <v>542</v>
      </c>
      <c r="C356" s="68" t="s">
        <v>543</v>
      </c>
      <c r="D356" s="67" t="s">
        <v>8</v>
      </c>
      <c r="E356" s="69" t="s">
        <v>9</v>
      </c>
      <c r="F356" s="70">
        <f>F357</f>
        <v>0</v>
      </c>
      <c r="G356" s="69" t="s">
        <v>10</v>
      </c>
      <c r="H356" s="71" t="s">
        <v>10</v>
      </c>
      <c r="I356" s="62"/>
    </row>
    <row r="357" spans="1:9" ht="26.1" customHeight="1" outlineLevel="1" x14ac:dyDescent="0.25">
      <c r="A357" s="105"/>
      <c r="B357" s="51" t="s">
        <v>544</v>
      </c>
      <c r="C357" s="56" t="s">
        <v>12</v>
      </c>
      <c r="D357" s="45" t="s">
        <v>8</v>
      </c>
      <c r="E357" s="47" t="s">
        <v>13</v>
      </c>
      <c r="F357" s="75">
        <v>0</v>
      </c>
      <c r="G357" s="47" t="s">
        <v>10</v>
      </c>
      <c r="H357" s="64" t="s">
        <v>10</v>
      </c>
      <c r="I357" s="62"/>
    </row>
    <row r="358" spans="1:9" ht="26.1" customHeight="1" outlineLevel="1" x14ac:dyDescent="0.25">
      <c r="A358" s="106"/>
      <c r="B358" s="51" t="s">
        <v>545</v>
      </c>
      <c r="C358" s="46" t="s">
        <v>762</v>
      </c>
      <c r="D358" s="45" t="s">
        <v>8</v>
      </c>
      <c r="E358" s="47" t="s">
        <v>17</v>
      </c>
      <c r="F358" s="49" t="s">
        <v>14</v>
      </c>
      <c r="G358" s="75">
        <v>0</v>
      </c>
      <c r="H358" s="64">
        <f t="shared" ref="H358:H364" si="24">SUM(G358*1.07)</f>
        <v>0</v>
      </c>
      <c r="I358" s="62"/>
    </row>
    <row r="359" spans="1:9" ht="26.1" customHeight="1" outlineLevel="1" x14ac:dyDescent="0.25">
      <c r="A359" s="106"/>
      <c r="B359" s="51" t="s">
        <v>547</v>
      </c>
      <c r="C359" s="56" t="s">
        <v>546</v>
      </c>
      <c r="D359" s="45" t="s">
        <v>8</v>
      </c>
      <c r="E359" s="47" t="s">
        <v>17</v>
      </c>
      <c r="F359" s="49" t="s">
        <v>14</v>
      </c>
      <c r="G359" s="75">
        <v>0</v>
      </c>
      <c r="H359" s="64">
        <f t="shared" si="24"/>
        <v>0</v>
      </c>
      <c r="I359" s="62"/>
    </row>
    <row r="360" spans="1:9" ht="26.1" customHeight="1" outlineLevel="1" x14ac:dyDescent="0.25">
      <c r="A360" s="106"/>
      <c r="B360" s="51" t="s">
        <v>549</v>
      </c>
      <c r="C360" s="56" t="s">
        <v>548</v>
      </c>
      <c r="D360" s="45" t="s">
        <v>8</v>
      </c>
      <c r="E360" s="47" t="s">
        <v>17</v>
      </c>
      <c r="F360" s="49" t="s">
        <v>14</v>
      </c>
      <c r="G360" s="75">
        <v>0</v>
      </c>
      <c r="H360" s="64">
        <f t="shared" si="24"/>
        <v>0</v>
      </c>
      <c r="I360" s="62"/>
    </row>
    <row r="361" spans="1:9" ht="26.1" customHeight="1" outlineLevel="1" x14ac:dyDescent="0.25">
      <c r="A361" s="107"/>
      <c r="B361" s="51" t="s">
        <v>870</v>
      </c>
      <c r="C361" s="56" t="s">
        <v>550</v>
      </c>
      <c r="D361" s="45" t="s">
        <v>8</v>
      </c>
      <c r="E361" s="47" t="s">
        <v>17</v>
      </c>
      <c r="F361" s="49" t="s">
        <v>14</v>
      </c>
      <c r="G361" s="75">
        <v>0</v>
      </c>
      <c r="H361" s="64">
        <f t="shared" si="24"/>
        <v>0</v>
      </c>
      <c r="I361" s="62"/>
    </row>
    <row r="362" spans="1:9" ht="39" customHeight="1" x14ac:dyDescent="0.25">
      <c r="A362" s="67">
        <v>22</v>
      </c>
      <c r="B362" s="67" t="s">
        <v>551</v>
      </c>
      <c r="C362" s="68" t="s">
        <v>552</v>
      </c>
      <c r="D362" s="67" t="s">
        <v>8</v>
      </c>
      <c r="E362" s="69" t="s">
        <v>9</v>
      </c>
      <c r="F362" s="70">
        <f>F363</f>
        <v>0</v>
      </c>
      <c r="G362" s="69" t="s">
        <v>10</v>
      </c>
      <c r="H362" s="71" t="s">
        <v>10</v>
      </c>
      <c r="I362" s="62"/>
    </row>
    <row r="363" spans="1:9" ht="26.1" customHeight="1" outlineLevel="1" x14ac:dyDescent="0.25">
      <c r="A363" s="119"/>
      <c r="B363" s="79" t="s">
        <v>871</v>
      </c>
      <c r="C363" s="80" t="s">
        <v>12</v>
      </c>
      <c r="D363" s="45" t="s">
        <v>8</v>
      </c>
      <c r="E363" s="47" t="s">
        <v>13</v>
      </c>
      <c r="F363" s="75">
        <v>0</v>
      </c>
      <c r="G363" s="47" t="s">
        <v>10</v>
      </c>
      <c r="H363" s="64" t="s">
        <v>10</v>
      </c>
      <c r="I363" s="62"/>
    </row>
    <row r="364" spans="1:9" ht="26.1" customHeight="1" outlineLevel="1" x14ac:dyDescent="0.25">
      <c r="A364" s="120"/>
      <c r="B364" s="79" t="s">
        <v>872</v>
      </c>
      <c r="C364" s="80" t="s">
        <v>762</v>
      </c>
      <c r="D364" s="79" t="s">
        <v>8</v>
      </c>
      <c r="E364" s="81" t="s">
        <v>17</v>
      </c>
      <c r="F364" s="82" t="s">
        <v>14</v>
      </c>
      <c r="G364" s="75">
        <v>0</v>
      </c>
      <c r="H364" s="64">
        <f t="shared" si="24"/>
        <v>0</v>
      </c>
      <c r="I364" s="62"/>
    </row>
    <row r="365" spans="1:9" ht="39" customHeight="1" x14ac:dyDescent="0.25">
      <c r="A365" s="67">
        <v>23</v>
      </c>
      <c r="B365" s="67" t="s">
        <v>553</v>
      </c>
      <c r="C365" s="68" t="s">
        <v>554</v>
      </c>
      <c r="D365" s="67" t="s">
        <v>8</v>
      </c>
      <c r="E365" s="69" t="s">
        <v>9</v>
      </c>
      <c r="F365" s="70">
        <f>F366</f>
        <v>0</v>
      </c>
      <c r="G365" s="69" t="s">
        <v>10</v>
      </c>
      <c r="H365" s="71" t="s">
        <v>10</v>
      </c>
      <c r="I365" s="62"/>
    </row>
    <row r="366" spans="1:9" ht="26.1" customHeight="1" outlineLevel="1" x14ac:dyDescent="0.25">
      <c r="A366" s="119"/>
      <c r="B366" s="79" t="s">
        <v>873</v>
      </c>
      <c r="C366" s="80" t="s">
        <v>12</v>
      </c>
      <c r="D366" s="45" t="s">
        <v>8</v>
      </c>
      <c r="E366" s="47" t="s">
        <v>13</v>
      </c>
      <c r="F366" s="75">
        <v>0</v>
      </c>
      <c r="G366" s="47" t="s">
        <v>10</v>
      </c>
      <c r="H366" s="64" t="s">
        <v>10</v>
      </c>
      <c r="I366" s="62"/>
    </row>
    <row r="367" spans="1:9" ht="26.1" customHeight="1" outlineLevel="1" x14ac:dyDescent="0.25">
      <c r="A367" s="120"/>
      <c r="B367" s="79" t="s">
        <v>874</v>
      </c>
      <c r="C367" s="80" t="s">
        <v>762</v>
      </c>
      <c r="D367" s="79" t="s">
        <v>8</v>
      </c>
      <c r="E367" s="81" t="s">
        <v>17</v>
      </c>
      <c r="F367" s="82" t="s">
        <v>14</v>
      </c>
      <c r="G367" s="75">
        <v>0</v>
      </c>
      <c r="H367" s="64">
        <f t="shared" ref="H367" si="25">SUM(G367*1.07)</f>
        <v>0</v>
      </c>
      <c r="I367" s="62"/>
    </row>
    <row r="368" spans="1:9" ht="25.5" customHeight="1" x14ac:dyDescent="0.25">
      <c r="A368" s="67">
        <v>24</v>
      </c>
      <c r="B368" s="67" t="s">
        <v>555</v>
      </c>
      <c r="C368" s="68" t="s">
        <v>556</v>
      </c>
      <c r="D368" s="121" t="s">
        <v>634</v>
      </c>
      <c r="E368" s="122"/>
      <c r="F368" s="122"/>
      <c r="G368" s="122"/>
      <c r="H368" s="123"/>
      <c r="I368" s="62"/>
    </row>
    <row r="369" spans="1:9" ht="39" customHeight="1" x14ac:dyDescent="0.25">
      <c r="A369" s="67">
        <v>25</v>
      </c>
      <c r="B369" s="67" t="s">
        <v>557</v>
      </c>
      <c r="C369" s="68" t="s">
        <v>558</v>
      </c>
      <c r="D369" s="67" t="s">
        <v>8</v>
      </c>
      <c r="E369" s="69" t="s">
        <v>559</v>
      </c>
      <c r="F369" s="70">
        <f>F370</f>
        <v>0</v>
      </c>
      <c r="G369" s="69" t="s">
        <v>10</v>
      </c>
      <c r="H369" s="71" t="s">
        <v>10</v>
      </c>
      <c r="I369" s="62"/>
    </row>
    <row r="370" spans="1:9" ht="26.1" customHeight="1" outlineLevel="1" x14ac:dyDescent="0.25">
      <c r="A370" s="102"/>
      <c r="B370" s="45" t="s">
        <v>560</v>
      </c>
      <c r="C370" s="46" t="s">
        <v>12</v>
      </c>
      <c r="D370" s="45" t="s">
        <v>8</v>
      </c>
      <c r="E370" s="47" t="s">
        <v>13</v>
      </c>
      <c r="F370" s="75">
        <v>0</v>
      </c>
      <c r="G370" s="47" t="s">
        <v>10</v>
      </c>
      <c r="H370" s="64" t="s">
        <v>10</v>
      </c>
      <c r="I370" s="62"/>
    </row>
    <row r="371" spans="1:9" ht="26.1" customHeight="1" outlineLevel="1" x14ac:dyDescent="0.25">
      <c r="A371" s="103"/>
      <c r="B371" s="45" t="s">
        <v>561</v>
      </c>
      <c r="C371" s="80" t="s">
        <v>762</v>
      </c>
      <c r="D371" s="79" t="s">
        <v>8</v>
      </c>
      <c r="E371" s="81" t="s">
        <v>17</v>
      </c>
      <c r="F371" s="82" t="s">
        <v>14</v>
      </c>
      <c r="G371" s="75">
        <v>0</v>
      </c>
      <c r="H371" s="64">
        <f t="shared" ref="H371:H385" si="26">SUM(G371*1.07)</f>
        <v>0</v>
      </c>
      <c r="I371" s="62"/>
    </row>
    <row r="372" spans="1:9" ht="26.1" customHeight="1" outlineLevel="1" x14ac:dyDescent="0.25">
      <c r="A372" s="103"/>
      <c r="B372" s="45" t="s">
        <v>563</v>
      </c>
      <c r="C372" s="46" t="s">
        <v>562</v>
      </c>
      <c r="D372" s="45" t="s">
        <v>8</v>
      </c>
      <c r="E372" s="47" t="s">
        <v>17</v>
      </c>
      <c r="F372" s="49" t="s">
        <v>14</v>
      </c>
      <c r="G372" s="75">
        <v>0</v>
      </c>
      <c r="H372" s="64">
        <f t="shared" si="26"/>
        <v>0</v>
      </c>
      <c r="I372" s="62"/>
    </row>
    <row r="373" spans="1:9" ht="26.1" customHeight="1" outlineLevel="1" x14ac:dyDescent="0.25">
      <c r="A373" s="103"/>
      <c r="B373" s="45" t="s">
        <v>565</v>
      </c>
      <c r="C373" s="46" t="s">
        <v>564</v>
      </c>
      <c r="D373" s="45" t="s">
        <v>8</v>
      </c>
      <c r="E373" s="47" t="s">
        <v>17</v>
      </c>
      <c r="F373" s="49" t="s">
        <v>14</v>
      </c>
      <c r="G373" s="75">
        <v>0</v>
      </c>
      <c r="H373" s="64">
        <f t="shared" si="26"/>
        <v>0</v>
      </c>
      <c r="I373" s="62"/>
    </row>
    <row r="374" spans="1:9" ht="26.1" customHeight="1" outlineLevel="1" x14ac:dyDescent="0.25">
      <c r="A374" s="103"/>
      <c r="B374" s="45" t="s">
        <v>567</v>
      </c>
      <c r="C374" s="46" t="s">
        <v>566</v>
      </c>
      <c r="D374" s="45" t="s">
        <v>8</v>
      </c>
      <c r="E374" s="47" t="s">
        <v>17</v>
      </c>
      <c r="F374" s="49" t="s">
        <v>14</v>
      </c>
      <c r="G374" s="75">
        <v>0</v>
      </c>
      <c r="H374" s="64">
        <f t="shared" si="26"/>
        <v>0</v>
      </c>
      <c r="I374" s="62"/>
    </row>
    <row r="375" spans="1:9" ht="26.1" customHeight="1" outlineLevel="1" x14ac:dyDescent="0.25">
      <c r="A375" s="104"/>
      <c r="B375" s="45" t="s">
        <v>875</v>
      </c>
      <c r="C375" s="46" t="s">
        <v>527</v>
      </c>
      <c r="D375" s="45" t="s">
        <v>8</v>
      </c>
      <c r="E375" s="47" t="s">
        <v>17</v>
      </c>
      <c r="F375" s="49" t="s">
        <v>14</v>
      </c>
      <c r="G375" s="75">
        <v>0</v>
      </c>
      <c r="H375" s="64">
        <f t="shared" si="26"/>
        <v>0</v>
      </c>
      <c r="I375" s="62"/>
    </row>
    <row r="376" spans="1:9" ht="39" customHeight="1" x14ac:dyDescent="0.25">
      <c r="A376" s="67">
        <v>26</v>
      </c>
      <c r="B376" s="67" t="s">
        <v>568</v>
      </c>
      <c r="C376" s="68" t="s">
        <v>569</v>
      </c>
      <c r="D376" s="67" t="s">
        <v>8</v>
      </c>
      <c r="E376" s="69" t="s">
        <v>17</v>
      </c>
      <c r="F376" s="70" t="s">
        <v>10</v>
      </c>
      <c r="G376" s="69" t="s">
        <v>10</v>
      </c>
      <c r="H376" s="71" t="s">
        <v>10</v>
      </c>
      <c r="I376" s="62"/>
    </row>
    <row r="377" spans="1:9" ht="26.1" customHeight="1" outlineLevel="1" x14ac:dyDescent="0.25">
      <c r="A377" s="102"/>
      <c r="B377" s="45" t="s">
        <v>570</v>
      </c>
      <c r="C377" s="80" t="s">
        <v>762</v>
      </c>
      <c r="D377" s="79" t="s">
        <v>8</v>
      </c>
      <c r="E377" s="81" t="s">
        <v>17</v>
      </c>
      <c r="F377" s="82" t="s">
        <v>14</v>
      </c>
      <c r="G377" s="75">
        <v>0</v>
      </c>
      <c r="H377" s="64">
        <f t="shared" si="26"/>
        <v>0</v>
      </c>
      <c r="I377" s="62"/>
    </row>
    <row r="378" spans="1:9" ht="26.1" customHeight="1" outlineLevel="1" x14ac:dyDescent="0.25">
      <c r="A378" s="103"/>
      <c r="B378" s="45" t="s">
        <v>572</v>
      </c>
      <c r="C378" s="46" t="s">
        <v>571</v>
      </c>
      <c r="D378" s="45" t="s">
        <v>8</v>
      </c>
      <c r="E378" s="47" t="s">
        <v>17</v>
      </c>
      <c r="F378" s="49" t="s">
        <v>14</v>
      </c>
      <c r="G378" s="75">
        <v>0</v>
      </c>
      <c r="H378" s="64">
        <f t="shared" si="26"/>
        <v>0</v>
      </c>
      <c r="I378" s="62"/>
    </row>
    <row r="379" spans="1:9" ht="26.1" customHeight="1" outlineLevel="1" x14ac:dyDescent="0.25">
      <c r="A379" s="103"/>
      <c r="B379" s="45" t="s">
        <v>574</v>
      </c>
      <c r="C379" s="46" t="s">
        <v>573</v>
      </c>
      <c r="D379" s="45" t="s">
        <v>95</v>
      </c>
      <c r="E379" s="47" t="s">
        <v>17</v>
      </c>
      <c r="F379" s="49" t="s">
        <v>14</v>
      </c>
      <c r="G379" s="75">
        <v>0</v>
      </c>
      <c r="H379" s="64">
        <f t="shared" si="26"/>
        <v>0</v>
      </c>
      <c r="I379" s="62"/>
    </row>
    <row r="380" spans="1:9" ht="26.1" customHeight="1" outlineLevel="1" x14ac:dyDescent="0.25">
      <c r="A380" s="103"/>
      <c r="B380" s="45" t="s">
        <v>575</v>
      </c>
      <c r="C380" s="46" t="s">
        <v>298</v>
      </c>
      <c r="D380" s="45" t="s">
        <v>8</v>
      </c>
      <c r="E380" s="47" t="s">
        <v>17</v>
      </c>
      <c r="F380" s="49" t="s">
        <v>14</v>
      </c>
      <c r="G380" s="75">
        <v>0</v>
      </c>
      <c r="H380" s="64">
        <f t="shared" si="26"/>
        <v>0</v>
      </c>
      <c r="I380" s="62"/>
    </row>
    <row r="381" spans="1:9" ht="26.1" customHeight="1" outlineLevel="1" x14ac:dyDescent="0.25">
      <c r="A381" s="103"/>
      <c r="B381" s="45" t="s">
        <v>576</v>
      </c>
      <c r="C381" s="46" t="s">
        <v>300</v>
      </c>
      <c r="D381" s="45" t="s">
        <v>8</v>
      </c>
      <c r="E381" s="47" t="s">
        <v>17</v>
      </c>
      <c r="F381" s="49" t="s">
        <v>14</v>
      </c>
      <c r="G381" s="75">
        <v>0</v>
      </c>
      <c r="H381" s="64">
        <f t="shared" si="26"/>
        <v>0</v>
      </c>
      <c r="I381" s="62"/>
    </row>
    <row r="382" spans="1:9" ht="26.1" customHeight="1" outlineLevel="1" x14ac:dyDescent="0.25">
      <c r="A382" s="103"/>
      <c r="B382" s="45" t="s">
        <v>577</v>
      </c>
      <c r="C382" s="46" t="s">
        <v>311</v>
      </c>
      <c r="D382" s="45" t="s">
        <v>8</v>
      </c>
      <c r="E382" s="47" t="s">
        <v>17</v>
      </c>
      <c r="F382" s="49" t="s">
        <v>14</v>
      </c>
      <c r="G382" s="75">
        <v>0</v>
      </c>
      <c r="H382" s="64">
        <f t="shared" si="26"/>
        <v>0</v>
      </c>
      <c r="I382" s="62"/>
    </row>
    <row r="383" spans="1:9" ht="39" customHeight="1" outlineLevel="1" x14ac:dyDescent="0.25">
      <c r="A383" s="103"/>
      <c r="B383" s="45" t="s">
        <v>579</v>
      </c>
      <c r="C383" s="46" t="s">
        <v>578</v>
      </c>
      <c r="D383" s="45" t="s">
        <v>8</v>
      </c>
      <c r="E383" s="47" t="s">
        <v>17</v>
      </c>
      <c r="F383" s="49" t="s">
        <v>14</v>
      </c>
      <c r="G383" s="75">
        <v>0</v>
      </c>
      <c r="H383" s="64">
        <f t="shared" si="26"/>
        <v>0</v>
      </c>
      <c r="I383" s="62"/>
    </row>
    <row r="384" spans="1:9" ht="26.1" customHeight="1" outlineLevel="1" x14ac:dyDescent="0.25">
      <c r="A384" s="103"/>
      <c r="B384" s="45" t="s">
        <v>581</v>
      </c>
      <c r="C384" s="46" t="s">
        <v>580</v>
      </c>
      <c r="D384" s="45" t="s">
        <v>8</v>
      </c>
      <c r="E384" s="47" t="s">
        <v>17</v>
      </c>
      <c r="F384" s="49" t="s">
        <v>14</v>
      </c>
      <c r="G384" s="75">
        <v>0</v>
      </c>
      <c r="H384" s="64">
        <f t="shared" si="26"/>
        <v>0</v>
      </c>
      <c r="I384" s="62"/>
    </row>
    <row r="385" spans="1:9" ht="26.1" customHeight="1" outlineLevel="1" x14ac:dyDescent="0.25">
      <c r="A385" s="104"/>
      <c r="B385" s="45" t="s">
        <v>876</v>
      </c>
      <c r="C385" s="46" t="s">
        <v>582</v>
      </c>
      <c r="D385" s="45" t="s">
        <v>8</v>
      </c>
      <c r="E385" s="47" t="s">
        <v>17</v>
      </c>
      <c r="F385" s="49" t="s">
        <v>14</v>
      </c>
      <c r="G385" s="75">
        <v>0</v>
      </c>
      <c r="H385" s="64">
        <f t="shared" si="26"/>
        <v>0</v>
      </c>
      <c r="I385" s="62"/>
    </row>
    <row r="386" spans="1:9" ht="39" customHeight="1" x14ac:dyDescent="0.25">
      <c r="A386" s="67">
        <v>27</v>
      </c>
      <c r="B386" s="67" t="s">
        <v>583</v>
      </c>
      <c r="C386" s="68" t="s">
        <v>584</v>
      </c>
      <c r="D386" s="67" t="s">
        <v>8</v>
      </c>
      <c r="E386" s="69" t="s">
        <v>9</v>
      </c>
      <c r="F386" s="70">
        <f>F387</f>
        <v>0</v>
      </c>
      <c r="G386" s="69" t="s">
        <v>10</v>
      </c>
      <c r="H386" s="71" t="s">
        <v>10</v>
      </c>
      <c r="I386" s="62"/>
    </row>
    <row r="387" spans="1:9" ht="26.1" customHeight="1" outlineLevel="1" x14ac:dyDescent="0.25">
      <c r="A387" s="102"/>
      <c r="B387" s="45" t="s">
        <v>585</v>
      </c>
      <c r="C387" s="46" t="s">
        <v>12</v>
      </c>
      <c r="D387" s="45"/>
      <c r="E387" s="47" t="s">
        <v>13</v>
      </c>
      <c r="F387" s="75">
        <v>0</v>
      </c>
      <c r="G387" s="47" t="s">
        <v>10</v>
      </c>
      <c r="H387" s="64" t="s">
        <v>10</v>
      </c>
      <c r="I387" s="62"/>
    </row>
    <row r="388" spans="1:9" ht="26.1" customHeight="1" outlineLevel="1" x14ac:dyDescent="0.25">
      <c r="A388" s="103"/>
      <c r="B388" s="45" t="s">
        <v>586</v>
      </c>
      <c r="C388" s="80" t="s">
        <v>762</v>
      </c>
      <c r="D388" s="79" t="s">
        <v>8</v>
      </c>
      <c r="E388" s="81" t="s">
        <v>17</v>
      </c>
      <c r="F388" s="82" t="s">
        <v>14</v>
      </c>
      <c r="G388" s="75">
        <v>0</v>
      </c>
      <c r="H388" s="64">
        <f t="shared" ref="H388:H420" si="27">SUM(G388*1.07)</f>
        <v>0</v>
      </c>
      <c r="I388" s="62"/>
    </row>
    <row r="389" spans="1:9" ht="26.1" customHeight="1" outlineLevel="1" x14ac:dyDescent="0.25">
      <c r="A389" s="103"/>
      <c r="B389" s="45" t="s">
        <v>587</v>
      </c>
      <c r="C389" s="56" t="s">
        <v>877</v>
      </c>
      <c r="D389" s="45" t="s">
        <v>813</v>
      </c>
      <c r="E389" s="57" t="s">
        <v>17</v>
      </c>
      <c r="F389" s="58" t="s">
        <v>14</v>
      </c>
      <c r="G389" s="75">
        <v>0</v>
      </c>
      <c r="H389" s="64">
        <f t="shared" si="27"/>
        <v>0</v>
      </c>
      <c r="I389" s="62"/>
    </row>
    <row r="390" spans="1:9" ht="26.1" customHeight="1" outlineLevel="1" x14ac:dyDescent="0.25">
      <c r="A390" s="103"/>
      <c r="B390" s="45" t="s">
        <v>588</v>
      </c>
      <c r="C390" s="56" t="s">
        <v>878</v>
      </c>
      <c r="D390" s="45" t="s">
        <v>813</v>
      </c>
      <c r="E390" s="57" t="s">
        <v>17</v>
      </c>
      <c r="F390" s="58" t="s">
        <v>14</v>
      </c>
      <c r="G390" s="75">
        <v>0</v>
      </c>
      <c r="H390" s="64">
        <f t="shared" si="27"/>
        <v>0</v>
      </c>
      <c r="I390" s="62"/>
    </row>
    <row r="391" spans="1:9" ht="26.1" customHeight="1" outlineLevel="1" x14ac:dyDescent="0.25">
      <c r="A391" s="103"/>
      <c r="B391" s="45" t="s">
        <v>589</v>
      </c>
      <c r="C391" s="56" t="s">
        <v>879</v>
      </c>
      <c r="D391" s="45" t="s">
        <v>813</v>
      </c>
      <c r="E391" s="57" t="s">
        <v>17</v>
      </c>
      <c r="F391" s="58" t="s">
        <v>14</v>
      </c>
      <c r="G391" s="75">
        <v>0</v>
      </c>
      <c r="H391" s="64">
        <f t="shared" si="27"/>
        <v>0</v>
      </c>
      <c r="I391" s="62"/>
    </row>
    <row r="392" spans="1:9" ht="26.1" customHeight="1" outlineLevel="1" x14ac:dyDescent="0.25">
      <c r="A392" s="103"/>
      <c r="B392" s="45" t="s">
        <v>590</v>
      </c>
      <c r="C392" s="46" t="s">
        <v>591</v>
      </c>
      <c r="D392" s="45" t="s">
        <v>8</v>
      </c>
      <c r="E392" s="47" t="s">
        <v>17</v>
      </c>
      <c r="F392" s="49" t="s">
        <v>10</v>
      </c>
      <c r="G392" s="75">
        <v>0</v>
      </c>
      <c r="H392" s="64">
        <f t="shared" si="27"/>
        <v>0</v>
      </c>
      <c r="I392" s="62"/>
    </row>
    <row r="393" spans="1:9" ht="39" customHeight="1" x14ac:dyDescent="0.25">
      <c r="A393" s="67">
        <v>28</v>
      </c>
      <c r="B393" s="67" t="s">
        <v>592</v>
      </c>
      <c r="C393" s="68" t="s">
        <v>593</v>
      </c>
      <c r="D393" s="67" t="s">
        <v>8</v>
      </c>
      <c r="E393" s="69" t="s">
        <v>17</v>
      </c>
      <c r="F393" s="70" t="s">
        <v>10</v>
      </c>
      <c r="G393" s="69" t="s">
        <v>10</v>
      </c>
      <c r="H393" s="71" t="s">
        <v>10</v>
      </c>
      <c r="I393" s="62"/>
    </row>
    <row r="394" spans="1:9" ht="26.1" customHeight="1" outlineLevel="1" x14ac:dyDescent="0.25">
      <c r="A394" s="102"/>
      <c r="B394" s="45" t="s">
        <v>594</v>
      </c>
      <c r="C394" s="80" t="s">
        <v>762</v>
      </c>
      <c r="D394" s="79" t="s">
        <v>8</v>
      </c>
      <c r="E394" s="81" t="s">
        <v>17</v>
      </c>
      <c r="F394" s="82" t="s">
        <v>14</v>
      </c>
      <c r="G394" s="75">
        <v>0</v>
      </c>
      <c r="H394" s="64">
        <f t="shared" si="27"/>
        <v>0</v>
      </c>
      <c r="I394" s="62"/>
    </row>
    <row r="395" spans="1:9" ht="39" customHeight="1" outlineLevel="1" x14ac:dyDescent="0.25">
      <c r="A395" s="103"/>
      <c r="B395" s="45" t="s">
        <v>595</v>
      </c>
      <c r="C395" s="46" t="s">
        <v>428</v>
      </c>
      <c r="D395" s="45" t="s">
        <v>98</v>
      </c>
      <c r="E395" s="47" t="s">
        <v>17</v>
      </c>
      <c r="F395" s="49" t="s">
        <v>10</v>
      </c>
      <c r="G395" s="75">
        <v>0</v>
      </c>
      <c r="H395" s="64">
        <f t="shared" si="27"/>
        <v>0</v>
      </c>
      <c r="I395" s="62"/>
    </row>
    <row r="396" spans="1:9" ht="26.1" customHeight="1" outlineLevel="1" x14ac:dyDescent="0.25">
      <c r="A396" s="103"/>
      <c r="B396" s="45" t="s">
        <v>597</v>
      </c>
      <c r="C396" s="46" t="s">
        <v>596</v>
      </c>
      <c r="D396" s="45" t="s">
        <v>98</v>
      </c>
      <c r="E396" s="47" t="s">
        <v>17</v>
      </c>
      <c r="F396" s="49" t="s">
        <v>10</v>
      </c>
      <c r="G396" s="75">
        <v>0</v>
      </c>
      <c r="H396" s="64">
        <f t="shared" si="27"/>
        <v>0</v>
      </c>
      <c r="I396" s="62"/>
    </row>
    <row r="397" spans="1:9" ht="26.1" customHeight="1" outlineLevel="1" x14ac:dyDescent="0.25">
      <c r="A397" s="103"/>
      <c r="B397" s="45" t="s">
        <v>599</v>
      </c>
      <c r="C397" s="46" t="s">
        <v>598</v>
      </c>
      <c r="D397" s="45" t="s">
        <v>98</v>
      </c>
      <c r="E397" s="47" t="s">
        <v>17</v>
      </c>
      <c r="F397" s="49" t="s">
        <v>10</v>
      </c>
      <c r="G397" s="75">
        <v>0</v>
      </c>
      <c r="H397" s="64">
        <f t="shared" si="27"/>
        <v>0</v>
      </c>
      <c r="I397" s="62"/>
    </row>
    <row r="398" spans="1:9" ht="26.1" customHeight="1" outlineLevel="1" x14ac:dyDescent="0.25">
      <c r="A398" s="103"/>
      <c r="B398" s="45" t="s">
        <v>601</v>
      </c>
      <c r="C398" s="46" t="s">
        <v>885</v>
      </c>
      <c r="D398" s="45" t="s">
        <v>98</v>
      </c>
      <c r="E398" s="47" t="s">
        <v>17</v>
      </c>
      <c r="F398" s="49" t="s">
        <v>10</v>
      </c>
      <c r="G398" s="75">
        <v>0</v>
      </c>
      <c r="H398" s="64">
        <f t="shared" si="27"/>
        <v>0</v>
      </c>
      <c r="I398" s="62"/>
    </row>
    <row r="399" spans="1:9" ht="26.1" customHeight="1" outlineLevel="1" x14ac:dyDescent="0.25">
      <c r="A399" s="103"/>
      <c r="B399" s="45" t="s">
        <v>603</v>
      </c>
      <c r="C399" s="46" t="s">
        <v>600</v>
      </c>
      <c r="D399" s="45" t="s">
        <v>98</v>
      </c>
      <c r="E399" s="47" t="s">
        <v>17</v>
      </c>
      <c r="F399" s="49" t="s">
        <v>10</v>
      </c>
      <c r="G399" s="75">
        <v>0</v>
      </c>
      <c r="H399" s="64">
        <f t="shared" si="27"/>
        <v>0</v>
      </c>
      <c r="I399" s="62"/>
    </row>
    <row r="400" spans="1:9" ht="26.1" customHeight="1" outlineLevel="1" x14ac:dyDescent="0.25">
      <c r="A400" s="103"/>
      <c r="B400" s="45" t="s">
        <v>604</v>
      </c>
      <c r="C400" s="46" t="s">
        <v>602</v>
      </c>
      <c r="D400" s="45" t="s">
        <v>98</v>
      </c>
      <c r="E400" s="47" t="s">
        <v>17</v>
      </c>
      <c r="F400" s="49" t="s">
        <v>10</v>
      </c>
      <c r="G400" s="75">
        <v>0</v>
      </c>
      <c r="H400" s="64">
        <f t="shared" si="27"/>
        <v>0</v>
      </c>
      <c r="I400" s="62"/>
    </row>
    <row r="401" spans="1:9" ht="26.1" customHeight="1" outlineLevel="1" x14ac:dyDescent="0.25">
      <c r="A401" s="103"/>
      <c r="B401" s="45" t="s">
        <v>605</v>
      </c>
      <c r="C401" s="46" t="s">
        <v>881</v>
      </c>
      <c r="D401" s="45" t="s">
        <v>98</v>
      </c>
      <c r="E401" s="47" t="s">
        <v>17</v>
      </c>
      <c r="F401" s="49" t="s">
        <v>10</v>
      </c>
      <c r="G401" s="75">
        <v>0</v>
      </c>
      <c r="H401" s="64">
        <f t="shared" si="27"/>
        <v>0</v>
      </c>
      <c r="I401" s="62"/>
    </row>
    <row r="402" spans="1:9" ht="26.1" customHeight="1" outlineLevel="1" x14ac:dyDescent="0.25">
      <c r="A402" s="103"/>
      <c r="B402" s="45" t="s">
        <v>606</v>
      </c>
      <c r="C402" s="46" t="s">
        <v>880</v>
      </c>
      <c r="D402" s="45" t="s">
        <v>98</v>
      </c>
      <c r="E402" s="47" t="s">
        <v>17</v>
      </c>
      <c r="F402" s="49" t="s">
        <v>10</v>
      </c>
      <c r="G402" s="75">
        <v>0</v>
      </c>
      <c r="H402" s="64">
        <f t="shared" si="27"/>
        <v>0</v>
      </c>
      <c r="I402" s="62"/>
    </row>
    <row r="403" spans="1:9" ht="26.1" customHeight="1" outlineLevel="1" x14ac:dyDescent="0.25">
      <c r="A403" s="103"/>
      <c r="B403" s="45" t="s">
        <v>608</v>
      </c>
      <c r="C403" s="55" t="s">
        <v>882</v>
      </c>
      <c r="D403" s="45" t="s">
        <v>98</v>
      </c>
      <c r="E403" s="47" t="s">
        <v>17</v>
      </c>
      <c r="F403" s="49" t="s">
        <v>10</v>
      </c>
      <c r="G403" s="75">
        <v>0</v>
      </c>
      <c r="H403" s="64">
        <f t="shared" si="27"/>
        <v>0</v>
      </c>
      <c r="I403" s="62"/>
    </row>
    <row r="404" spans="1:9" ht="26.1" customHeight="1" outlineLevel="1" x14ac:dyDescent="0.25">
      <c r="A404" s="103"/>
      <c r="B404" s="45" t="s">
        <v>610</v>
      </c>
      <c r="C404" s="46" t="s">
        <v>883</v>
      </c>
      <c r="D404" s="45" t="s">
        <v>98</v>
      </c>
      <c r="E404" s="47" t="s">
        <v>17</v>
      </c>
      <c r="F404" s="49" t="s">
        <v>10</v>
      </c>
      <c r="G404" s="75">
        <v>0</v>
      </c>
      <c r="H404" s="64">
        <f t="shared" si="27"/>
        <v>0</v>
      </c>
      <c r="I404" s="62"/>
    </row>
    <row r="405" spans="1:9" ht="26.1" customHeight="1" outlineLevel="1" x14ac:dyDescent="0.25">
      <c r="A405" s="103"/>
      <c r="B405" s="45" t="s">
        <v>612</v>
      </c>
      <c r="C405" s="46" t="s">
        <v>886</v>
      </c>
      <c r="D405" s="45" t="s">
        <v>98</v>
      </c>
      <c r="E405" s="47" t="s">
        <v>17</v>
      </c>
      <c r="F405" s="49" t="s">
        <v>10</v>
      </c>
      <c r="G405" s="75">
        <v>0</v>
      </c>
      <c r="H405" s="64">
        <f t="shared" si="27"/>
        <v>0</v>
      </c>
      <c r="I405" s="62"/>
    </row>
    <row r="406" spans="1:9" ht="26.1" customHeight="1" outlineLevel="1" x14ac:dyDescent="0.25">
      <c r="A406" s="103"/>
      <c r="B406" s="45" t="s">
        <v>614</v>
      </c>
      <c r="C406" s="46" t="s">
        <v>884</v>
      </c>
      <c r="D406" s="45" t="s">
        <v>98</v>
      </c>
      <c r="E406" s="47" t="s">
        <v>17</v>
      </c>
      <c r="F406" s="49" t="s">
        <v>10</v>
      </c>
      <c r="G406" s="75">
        <v>0</v>
      </c>
      <c r="H406" s="64">
        <f t="shared" si="27"/>
        <v>0</v>
      </c>
      <c r="I406" s="62"/>
    </row>
    <row r="407" spans="1:9" ht="26.1" customHeight="1" outlineLevel="1" x14ac:dyDescent="0.25">
      <c r="A407" s="103"/>
      <c r="B407" s="45" t="s">
        <v>616</v>
      </c>
      <c r="C407" s="46" t="s">
        <v>607</v>
      </c>
      <c r="D407" s="45" t="s">
        <v>98</v>
      </c>
      <c r="E407" s="47" t="s">
        <v>17</v>
      </c>
      <c r="F407" s="49" t="s">
        <v>10</v>
      </c>
      <c r="G407" s="75">
        <v>0</v>
      </c>
      <c r="H407" s="64">
        <f t="shared" si="27"/>
        <v>0</v>
      </c>
      <c r="I407" s="62"/>
    </row>
    <row r="408" spans="1:9" ht="26.1" customHeight="1" outlineLevel="1" x14ac:dyDescent="0.25">
      <c r="A408" s="103"/>
      <c r="B408" s="45" t="s">
        <v>618</v>
      </c>
      <c r="C408" s="55" t="s">
        <v>609</v>
      </c>
      <c r="D408" s="50" t="s">
        <v>8</v>
      </c>
      <c r="E408" s="47" t="s">
        <v>17</v>
      </c>
      <c r="F408" s="49" t="s">
        <v>10</v>
      </c>
      <c r="G408" s="75">
        <v>0</v>
      </c>
      <c r="H408" s="64">
        <f t="shared" si="27"/>
        <v>0</v>
      </c>
      <c r="I408" s="62"/>
    </row>
    <row r="409" spans="1:9" ht="26.1" customHeight="1" outlineLevel="1" x14ac:dyDescent="0.25">
      <c r="A409" s="103"/>
      <c r="B409" s="45" t="s">
        <v>620</v>
      </c>
      <c r="C409" s="46" t="s">
        <v>611</v>
      </c>
      <c r="D409" s="45" t="s">
        <v>8</v>
      </c>
      <c r="E409" s="47" t="s">
        <v>17</v>
      </c>
      <c r="F409" s="49" t="s">
        <v>10</v>
      </c>
      <c r="G409" s="75">
        <v>0</v>
      </c>
      <c r="H409" s="64">
        <f t="shared" si="27"/>
        <v>0</v>
      </c>
      <c r="I409" s="62"/>
    </row>
    <row r="410" spans="1:9" ht="26.1" customHeight="1" outlineLevel="1" x14ac:dyDescent="0.25">
      <c r="A410" s="103"/>
      <c r="B410" s="45" t="s">
        <v>621</v>
      </c>
      <c r="C410" s="46" t="s">
        <v>613</v>
      </c>
      <c r="D410" s="45" t="s">
        <v>8</v>
      </c>
      <c r="E410" s="47" t="s">
        <v>17</v>
      </c>
      <c r="F410" s="49" t="s">
        <v>10</v>
      </c>
      <c r="G410" s="75">
        <v>0</v>
      </c>
      <c r="H410" s="64">
        <f t="shared" si="27"/>
        <v>0</v>
      </c>
      <c r="I410" s="62"/>
    </row>
    <row r="411" spans="1:9" ht="26.1" customHeight="1" outlineLevel="1" x14ac:dyDescent="0.25">
      <c r="A411" s="103"/>
      <c r="B411" s="45" t="s">
        <v>623</v>
      </c>
      <c r="C411" s="46" t="s">
        <v>615</v>
      </c>
      <c r="D411" s="45" t="s">
        <v>8</v>
      </c>
      <c r="E411" s="47" t="s">
        <v>17</v>
      </c>
      <c r="F411" s="49" t="s">
        <v>10</v>
      </c>
      <c r="G411" s="75">
        <v>0</v>
      </c>
      <c r="H411" s="64">
        <f t="shared" si="27"/>
        <v>0</v>
      </c>
      <c r="I411" s="62"/>
    </row>
    <row r="412" spans="1:9" ht="26.1" customHeight="1" outlineLevel="1" x14ac:dyDescent="0.25">
      <c r="A412" s="103"/>
      <c r="B412" s="45" t="s">
        <v>625</v>
      </c>
      <c r="C412" s="46" t="s">
        <v>617</v>
      </c>
      <c r="D412" s="45" t="s">
        <v>8</v>
      </c>
      <c r="E412" s="47" t="s">
        <v>17</v>
      </c>
      <c r="F412" s="49" t="s">
        <v>10</v>
      </c>
      <c r="G412" s="75">
        <v>0</v>
      </c>
      <c r="H412" s="64">
        <f t="shared" si="27"/>
        <v>0</v>
      </c>
      <c r="I412" s="62"/>
    </row>
    <row r="413" spans="1:9" ht="26.1" customHeight="1" outlineLevel="1" x14ac:dyDescent="0.25">
      <c r="A413" s="103"/>
      <c r="B413" s="45" t="s">
        <v>627</v>
      </c>
      <c r="C413" s="46" t="s">
        <v>619</v>
      </c>
      <c r="D413" s="45" t="s">
        <v>98</v>
      </c>
      <c r="E413" s="47" t="s">
        <v>17</v>
      </c>
      <c r="F413" s="49" t="s">
        <v>10</v>
      </c>
      <c r="G413" s="75">
        <v>0</v>
      </c>
      <c r="H413" s="64">
        <f t="shared" si="27"/>
        <v>0</v>
      </c>
      <c r="I413" s="62"/>
    </row>
    <row r="414" spans="1:9" ht="26.1" customHeight="1" outlineLevel="1" x14ac:dyDescent="0.25">
      <c r="A414" s="103"/>
      <c r="B414" s="45" t="s">
        <v>629</v>
      </c>
      <c r="C414" s="46" t="s">
        <v>812</v>
      </c>
      <c r="D414" s="45" t="s">
        <v>813</v>
      </c>
      <c r="E414" s="47" t="s">
        <v>17</v>
      </c>
      <c r="F414" s="49" t="s">
        <v>14</v>
      </c>
      <c r="G414" s="75">
        <v>0</v>
      </c>
      <c r="H414" s="64">
        <f t="shared" si="27"/>
        <v>0</v>
      </c>
      <c r="I414" s="62"/>
    </row>
    <row r="415" spans="1:9" ht="26.1" customHeight="1" outlineLevel="1" x14ac:dyDescent="0.25">
      <c r="A415" s="103"/>
      <c r="B415" s="45" t="s">
        <v>631</v>
      </c>
      <c r="C415" s="46" t="s">
        <v>622</v>
      </c>
      <c r="D415" s="45" t="s">
        <v>98</v>
      </c>
      <c r="E415" s="47" t="s">
        <v>17</v>
      </c>
      <c r="F415" s="49" t="s">
        <v>14</v>
      </c>
      <c r="G415" s="75">
        <v>0</v>
      </c>
      <c r="H415" s="64">
        <f t="shared" si="27"/>
        <v>0</v>
      </c>
      <c r="I415" s="62"/>
    </row>
    <row r="416" spans="1:9" ht="26.1" customHeight="1" outlineLevel="1" x14ac:dyDescent="0.25">
      <c r="A416" s="103"/>
      <c r="B416" s="45" t="s">
        <v>887</v>
      </c>
      <c r="C416" s="46" t="s">
        <v>624</v>
      </c>
      <c r="D416" s="45" t="s">
        <v>98</v>
      </c>
      <c r="E416" s="47" t="s">
        <v>17</v>
      </c>
      <c r="F416" s="49" t="s">
        <v>14</v>
      </c>
      <c r="G416" s="75">
        <v>0</v>
      </c>
      <c r="H416" s="64">
        <f t="shared" si="27"/>
        <v>0</v>
      </c>
      <c r="I416" s="62"/>
    </row>
    <row r="417" spans="1:9" ht="26.1" customHeight="1" outlineLevel="1" x14ac:dyDescent="0.25">
      <c r="A417" s="103"/>
      <c r="B417" s="45" t="s">
        <v>888</v>
      </c>
      <c r="C417" s="46" t="s">
        <v>626</v>
      </c>
      <c r="D417" s="45" t="s">
        <v>16</v>
      </c>
      <c r="E417" s="47" t="s">
        <v>17</v>
      </c>
      <c r="F417" s="49" t="s">
        <v>14</v>
      </c>
      <c r="G417" s="75">
        <v>0</v>
      </c>
      <c r="H417" s="64">
        <f t="shared" si="27"/>
        <v>0</v>
      </c>
      <c r="I417" s="62"/>
    </row>
    <row r="418" spans="1:9" ht="26.1" customHeight="1" outlineLevel="1" x14ac:dyDescent="0.25">
      <c r="A418" s="103"/>
      <c r="B418" s="45" t="s">
        <v>889</v>
      </c>
      <c r="C418" s="46" t="s">
        <v>628</v>
      </c>
      <c r="D418" s="45" t="s">
        <v>98</v>
      </c>
      <c r="E418" s="47" t="s">
        <v>17</v>
      </c>
      <c r="F418" s="49" t="s">
        <v>14</v>
      </c>
      <c r="G418" s="75">
        <v>0</v>
      </c>
      <c r="H418" s="64">
        <f t="shared" si="27"/>
        <v>0</v>
      </c>
      <c r="I418" s="62"/>
    </row>
    <row r="419" spans="1:9" ht="26.1" customHeight="1" outlineLevel="1" x14ac:dyDescent="0.25">
      <c r="A419" s="103"/>
      <c r="B419" s="45" t="s">
        <v>890</v>
      </c>
      <c r="C419" s="46" t="s">
        <v>630</v>
      </c>
      <c r="D419" s="45" t="s">
        <v>98</v>
      </c>
      <c r="E419" s="47" t="s">
        <v>17</v>
      </c>
      <c r="F419" s="49" t="s">
        <v>14</v>
      </c>
      <c r="G419" s="75">
        <v>0</v>
      </c>
      <c r="H419" s="64">
        <f t="shared" si="27"/>
        <v>0</v>
      </c>
      <c r="I419" s="62"/>
    </row>
    <row r="420" spans="1:9" ht="26.1" customHeight="1" outlineLevel="1" x14ac:dyDescent="0.25">
      <c r="A420" s="104"/>
      <c r="B420" s="45" t="s">
        <v>891</v>
      </c>
      <c r="C420" s="46" t="s">
        <v>632</v>
      </c>
      <c r="D420" s="45" t="s">
        <v>8</v>
      </c>
      <c r="E420" s="47" t="s">
        <v>17</v>
      </c>
      <c r="F420" s="49" t="s">
        <v>14</v>
      </c>
      <c r="G420" s="75">
        <v>0</v>
      </c>
      <c r="H420" s="64">
        <f t="shared" si="27"/>
        <v>0</v>
      </c>
      <c r="I420" s="62"/>
    </row>
    <row r="421" spans="1:9" ht="21" customHeight="1" x14ac:dyDescent="0.25">
      <c r="A421" s="112" t="s">
        <v>916</v>
      </c>
      <c r="B421" s="113"/>
      <c r="C421" s="113"/>
      <c r="D421" s="113"/>
      <c r="E421" s="114"/>
      <c r="F421" s="91">
        <f>F386+F369+F365+F362+F356+F314+F257+F234+F223+F194+F174+F154+F146+F125+F88+F76+F48+F10</f>
        <v>0</v>
      </c>
      <c r="G421" s="92" t="s">
        <v>10</v>
      </c>
      <c r="H421" s="90" t="s">
        <v>10</v>
      </c>
      <c r="I421" s="62"/>
    </row>
    <row r="422" spans="1:9" ht="21" customHeight="1" x14ac:dyDescent="0.25">
      <c r="A422" s="124" t="s">
        <v>918</v>
      </c>
      <c r="B422" s="125"/>
      <c r="C422" s="125"/>
      <c r="D422" s="125"/>
      <c r="E422" s="125"/>
      <c r="F422" s="83">
        <f>SUM(F421*7%)</f>
        <v>0</v>
      </c>
      <c r="G422" s="60" t="s">
        <v>10</v>
      </c>
      <c r="H422" s="66" t="s">
        <v>10</v>
      </c>
      <c r="I422" s="62"/>
    </row>
    <row r="423" spans="1:9" ht="21" customHeight="1" x14ac:dyDescent="0.25">
      <c r="A423" s="112" t="s">
        <v>917</v>
      </c>
      <c r="B423" s="126"/>
      <c r="C423" s="126"/>
      <c r="D423" s="126"/>
      <c r="E423" s="126"/>
      <c r="F423" s="91">
        <f>SUM(F421+F422)</f>
        <v>0</v>
      </c>
      <c r="G423" s="92" t="s">
        <v>10</v>
      </c>
      <c r="H423" s="90" t="s">
        <v>10</v>
      </c>
      <c r="I423" s="62"/>
    </row>
    <row r="424" spans="1:9" ht="25.5" customHeight="1" x14ac:dyDescent="0.25">
      <c r="A424" s="115" t="s">
        <v>919</v>
      </c>
      <c r="B424" s="115"/>
      <c r="C424" s="115"/>
      <c r="D424" s="115"/>
      <c r="E424" s="115"/>
      <c r="F424" s="84">
        <f>F423*12</f>
        <v>0</v>
      </c>
      <c r="G424" s="61" t="s">
        <v>10</v>
      </c>
      <c r="H424" s="66" t="s">
        <v>10</v>
      </c>
      <c r="I424" s="62"/>
    </row>
    <row r="425" spans="1:9" ht="25.5" customHeight="1" x14ac:dyDescent="0.25">
      <c r="A425" s="127" t="s">
        <v>920</v>
      </c>
      <c r="B425" s="128"/>
      <c r="C425" s="128"/>
      <c r="D425" s="128"/>
      <c r="E425" s="129"/>
      <c r="F425" s="96">
        <f>F423*36</f>
        <v>0</v>
      </c>
      <c r="G425" s="89" t="s">
        <v>10</v>
      </c>
      <c r="H425" s="90" t="s">
        <v>10</v>
      </c>
    </row>
    <row r="426" spans="1:9" ht="42" customHeight="1" x14ac:dyDescent="0.25">
      <c r="A426" s="130" t="s">
        <v>904</v>
      </c>
      <c r="B426" s="131"/>
      <c r="C426" s="131"/>
      <c r="D426" s="131"/>
      <c r="E426" s="132"/>
      <c r="F426" s="133" t="s">
        <v>907</v>
      </c>
      <c r="G426" s="134"/>
      <c r="H426" s="135"/>
    </row>
    <row r="427" spans="1:9" ht="29.25" customHeight="1" x14ac:dyDescent="0.25">
      <c r="A427" s="130" t="s">
        <v>905</v>
      </c>
      <c r="B427" s="131"/>
      <c r="C427" s="131"/>
      <c r="D427" s="131"/>
      <c r="E427" s="132"/>
      <c r="F427" s="133" t="s">
        <v>906</v>
      </c>
      <c r="G427" s="134"/>
      <c r="H427" s="135"/>
    </row>
    <row r="429" spans="1:9" ht="129.75" customHeight="1" x14ac:dyDescent="0.25">
      <c r="A429" s="136" t="s">
        <v>911</v>
      </c>
      <c r="B429" s="137"/>
      <c r="C429" s="137"/>
      <c r="D429" s="137"/>
      <c r="E429" s="137"/>
      <c r="F429" s="137"/>
      <c r="G429" s="137"/>
      <c r="H429" s="137"/>
    </row>
    <row r="430" spans="1:9" ht="48.75" customHeight="1" x14ac:dyDescent="0.25">
      <c r="A430" s="138" t="s">
        <v>912</v>
      </c>
      <c r="B430" s="139"/>
      <c r="C430" s="139"/>
      <c r="D430" s="139"/>
      <c r="E430" s="139"/>
      <c r="F430" s="139"/>
      <c r="G430" s="139"/>
      <c r="H430" s="139"/>
    </row>
    <row r="433" spans="3:7" x14ac:dyDescent="0.25">
      <c r="C433" s="93" t="s">
        <v>633</v>
      </c>
      <c r="D433" s="94"/>
      <c r="E433" s="93" t="s">
        <v>908</v>
      </c>
      <c r="F433" s="93"/>
      <c r="G433" s="93" t="s">
        <v>909</v>
      </c>
    </row>
    <row r="434" spans="3:7" x14ac:dyDescent="0.25">
      <c r="F434"/>
      <c r="G434"/>
    </row>
    <row r="435" spans="3:7" x14ac:dyDescent="0.25">
      <c r="E435" t="s">
        <v>910</v>
      </c>
      <c r="F435"/>
      <c r="G435"/>
    </row>
  </sheetData>
  <mergeCells count="45">
    <mergeCell ref="A425:E425"/>
    <mergeCell ref="A427:E427"/>
    <mergeCell ref="F427:H427"/>
    <mergeCell ref="A429:H429"/>
    <mergeCell ref="A430:H430"/>
    <mergeCell ref="A426:E426"/>
    <mergeCell ref="F426:H426"/>
    <mergeCell ref="A424:E424"/>
    <mergeCell ref="A315:A350"/>
    <mergeCell ref="A224:A233"/>
    <mergeCell ref="A235:A256"/>
    <mergeCell ref="A258:A265"/>
    <mergeCell ref="A267:A272"/>
    <mergeCell ref="A293:A302"/>
    <mergeCell ref="A305:A313"/>
    <mergeCell ref="A274:A280"/>
    <mergeCell ref="A282:A286"/>
    <mergeCell ref="A363:A364"/>
    <mergeCell ref="A366:A367"/>
    <mergeCell ref="D368:H368"/>
    <mergeCell ref="A422:E422"/>
    <mergeCell ref="A423:E423"/>
    <mergeCell ref="A387:A392"/>
    <mergeCell ref="A394:A420"/>
    <mergeCell ref="A421:E421"/>
    <mergeCell ref="A352:A355"/>
    <mergeCell ref="A357:A361"/>
    <mergeCell ref="A370:A375"/>
    <mergeCell ref="A377:A385"/>
    <mergeCell ref="G1:I1"/>
    <mergeCell ref="G2:I2"/>
    <mergeCell ref="G3:I3"/>
    <mergeCell ref="G4:I4"/>
    <mergeCell ref="A288:A291"/>
    <mergeCell ref="A89:A124"/>
    <mergeCell ref="A126:A145"/>
    <mergeCell ref="A147:A153"/>
    <mergeCell ref="A155:A173"/>
    <mergeCell ref="A175:A193"/>
    <mergeCell ref="A195:A222"/>
    <mergeCell ref="A11:A47"/>
    <mergeCell ref="A49:A75"/>
    <mergeCell ref="A77:A87"/>
    <mergeCell ref="A6:G6"/>
    <mergeCell ref="A7:H7"/>
  </mergeCells>
  <phoneticPr fontId="0" type="noConversion"/>
  <pageMargins left="0.78740157480314965" right="0.39370078740157483" top="0.59055118110236227" bottom="0.59055118110236227" header="0.31496062992125984" footer="0.31496062992125984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workbookViewId="0"/>
  </sheetViews>
  <sheetFormatPr defaultRowHeight="15" x14ac:dyDescent="0.25"/>
  <sheetData>
    <row r="1" spans="1:12" ht="15.75" x14ac:dyDescent="0.25">
      <c r="B1" s="3" t="s">
        <v>635</v>
      </c>
    </row>
    <row r="2" spans="1:12" ht="15.75" x14ac:dyDescent="0.25">
      <c r="B2" s="4"/>
      <c r="C2" s="2" t="s">
        <v>636</v>
      </c>
    </row>
    <row r="3" spans="1:12" ht="15.75" x14ac:dyDescent="0.25">
      <c r="B3" s="5"/>
      <c r="C3" s="2" t="s">
        <v>637</v>
      </c>
    </row>
    <row r="4" spans="1:12" ht="15.75" x14ac:dyDescent="0.25">
      <c r="B4" s="6"/>
      <c r="C4" s="2" t="s">
        <v>638</v>
      </c>
    </row>
    <row r="5" spans="1:12" ht="15.75" x14ac:dyDescent="0.25">
      <c r="B5" s="3" t="s">
        <v>639</v>
      </c>
    </row>
    <row r="6" spans="1:12" ht="15.75" x14ac:dyDescent="0.25">
      <c r="B6" s="2" t="s">
        <v>640</v>
      </c>
      <c r="G6" s="7"/>
      <c r="H6" s="7"/>
      <c r="I6" s="7"/>
      <c r="J6" s="7"/>
      <c r="K6" s="7"/>
      <c r="L6" s="7"/>
    </row>
    <row r="7" spans="1:12" ht="15.75" x14ac:dyDescent="0.25">
      <c r="B7" s="2" t="s">
        <v>641</v>
      </c>
      <c r="G7" s="7"/>
      <c r="H7" s="7"/>
      <c r="I7" s="7"/>
      <c r="J7" s="7"/>
      <c r="K7" s="7"/>
      <c r="L7" s="7"/>
    </row>
    <row r="8" spans="1:12" ht="15.75" x14ac:dyDescent="0.25">
      <c r="B8" s="2" t="s">
        <v>642</v>
      </c>
      <c r="G8" s="7"/>
      <c r="H8" s="7"/>
      <c r="I8" s="7"/>
      <c r="J8" s="7"/>
      <c r="K8" s="7"/>
      <c r="L8" s="7"/>
    </row>
    <row r="9" spans="1:12" ht="15.75" x14ac:dyDescent="0.25">
      <c r="B9" s="8" t="s">
        <v>643</v>
      </c>
      <c r="G9" s="7"/>
      <c r="H9" s="7"/>
      <c r="I9" s="7"/>
      <c r="J9" s="7"/>
      <c r="K9" s="7"/>
      <c r="L9" s="7"/>
    </row>
    <row r="10" spans="1:12" ht="15.75" x14ac:dyDescent="0.25">
      <c r="B10" s="2" t="s">
        <v>644</v>
      </c>
      <c r="G10" s="7"/>
      <c r="H10" s="7"/>
      <c r="I10" s="7"/>
      <c r="J10" s="7"/>
      <c r="K10" s="7"/>
      <c r="L10" s="7"/>
    </row>
    <row r="11" spans="1:12" ht="15.75" x14ac:dyDescent="0.25">
      <c r="G11" s="7"/>
      <c r="H11" s="7">
        <v>1.2</v>
      </c>
      <c r="I11" s="7"/>
      <c r="J11" s="7"/>
      <c r="K11" s="7"/>
      <c r="L11" s="7"/>
    </row>
    <row r="12" spans="1:12" ht="78.75" x14ac:dyDescent="0.25">
      <c r="B12" s="9" t="s">
        <v>645</v>
      </c>
      <c r="C12" s="9" t="s">
        <v>646</v>
      </c>
      <c r="D12" s="9" t="s">
        <v>647</v>
      </c>
      <c r="E12" s="9" t="s">
        <v>648</v>
      </c>
      <c r="F12" s="9" t="s">
        <v>649</v>
      </c>
      <c r="G12" s="9" t="s">
        <v>650</v>
      </c>
      <c r="H12" s="9" t="s">
        <v>651</v>
      </c>
      <c r="I12" s="9" t="s">
        <v>652</v>
      </c>
      <c r="J12" s="9" t="s">
        <v>653</v>
      </c>
      <c r="K12" s="9" t="s">
        <v>654</v>
      </c>
    </row>
    <row r="13" spans="1:12" ht="78.75" x14ac:dyDescent="0.25">
      <c r="A13" s="10"/>
      <c r="B13" s="11" t="s">
        <v>655</v>
      </c>
      <c r="C13" s="11" t="s">
        <v>656</v>
      </c>
      <c r="D13" s="12"/>
      <c r="E13" s="13">
        <v>1</v>
      </c>
      <c r="F13" s="14">
        <v>5</v>
      </c>
      <c r="G13" s="15">
        <f t="shared" ref="G13:G39" si="0">E13*F13</f>
        <v>5</v>
      </c>
      <c r="H13" s="15">
        <f t="shared" ref="H13:H21" si="1">G13*$H$9</f>
        <v>0</v>
      </c>
      <c r="I13" s="12">
        <v>2</v>
      </c>
      <c r="J13" s="15">
        <f t="shared" ref="J13:J39" si="2">G13*I13</f>
        <v>10</v>
      </c>
      <c r="K13" s="15">
        <f t="shared" ref="K13:K39" si="3">H13*J13</f>
        <v>0</v>
      </c>
    </row>
    <row r="14" spans="1:12" ht="47.25" x14ac:dyDescent="0.25">
      <c r="A14" s="10"/>
      <c r="B14" s="11" t="s">
        <v>655</v>
      </c>
      <c r="C14" s="11" t="s">
        <v>657</v>
      </c>
      <c r="D14" s="12"/>
      <c r="E14" s="13">
        <v>1</v>
      </c>
      <c r="F14" s="14">
        <v>1</v>
      </c>
      <c r="G14" s="15">
        <f t="shared" si="0"/>
        <v>1</v>
      </c>
      <c r="H14" s="15">
        <f t="shared" si="1"/>
        <v>0</v>
      </c>
      <c r="I14" s="12">
        <v>4</v>
      </c>
      <c r="J14" s="15">
        <f t="shared" si="2"/>
        <v>4</v>
      </c>
      <c r="K14" s="15">
        <f t="shared" si="3"/>
        <v>0</v>
      </c>
    </row>
    <row r="15" spans="1:12" ht="47.25" x14ac:dyDescent="0.25">
      <c r="A15" s="10"/>
      <c r="B15" s="11" t="s">
        <v>655</v>
      </c>
      <c r="C15" s="11" t="s">
        <v>658</v>
      </c>
      <c r="D15" s="12"/>
      <c r="E15" s="13">
        <v>30</v>
      </c>
      <c r="F15" s="14"/>
      <c r="G15" s="15">
        <f t="shared" si="0"/>
        <v>0</v>
      </c>
      <c r="H15" s="15">
        <f t="shared" si="1"/>
        <v>0</v>
      </c>
      <c r="I15" s="12"/>
      <c r="J15" s="15">
        <f t="shared" si="2"/>
        <v>0</v>
      </c>
      <c r="K15" s="15">
        <f t="shared" si="3"/>
        <v>0</v>
      </c>
    </row>
    <row r="16" spans="1:12" ht="189" x14ac:dyDescent="0.25">
      <c r="A16" s="10"/>
      <c r="B16" s="11" t="s">
        <v>655</v>
      </c>
      <c r="C16" s="11" t="s">
        <v>659</v>
      </c>
      <c r="D16" s="12"/>
      <c r="E16" s="13"/>
      <c r="F16" s="14"/>
      <c r="G16" s="15">
        <f t="shared" si="0"/>
        <v>0</v>
      </c>
      <c r="H16" s="15">
        <f t="shared" si="1"/>
        <v>0</v>
      </c>
      <c r="I16" s="12"/>
      <c r="J16" s="15">
        <f t="shared" si="2"/>
        <v>0</v>
      </c>
      <c r="K16" s="15">
        <f t="shared" si="3"/>
        <v>0</v>
      </c>
    </row>
    <row r="17" spans="1:11" ht="110.25" x14ac:dyDescent="0.25">
      <c r="A17" s="10"/>
      <c r="B17" s="11" t="s">
        <v>655</v>
      </c>
      <c r="C17" s="11" t="s">
        <v>660</v>
      </c>
      <c r="D17" s="12"/>
      <c r="E17" s="13"/>
      <c r="F17" s="14"/>
      <c r="G17" s="15">
        <f t="shared" si="0"/>
        <v>0</v>
      </c>
      <c r="H17" s="15">
        <f t="shared" si="1"/>
        <v>0</v>
      </c>
      <c r="I17" s="12"/>
      <c r="J17" s="15">
        <f t="shared" si="2"/>
        <v>0</v>
      </c>
      <c r="K17" s="15">
        <f t="shared" si="3"/>
        <v>0</v>
      </c>
    </row>
    <row r="18" spans="1:11" ht="110.25" x14ac:dyDescent="0.25">
      <c r="A18" s="10"/>
      <c r="B18" s="11" t="s">
        <v>655</v>
      </c>
      <c r="C18" s="11" t="s">
        <v>661</v>
      </c>
      <c r="D18" s="12"/>
      <c r="E18" s="13"/>
      <c r="F18" s="14"/>
      <c r="G18" s="15">
        <f t="shared" si="0"/>
        <v>0</v>
      </c>
      <c r="H18" s="15">
        <f t="shared" si="1"/>
        <v>0</v>
      </c>
      <c r="I18" s="12"/>
      <c r="J18" s="15">
        <f t="shared" si="2"/>
        <v>0</v>
      </c>
      <c r="K18" s="15">
        <f t="shared" si="3"/>
        <v>0</v>
      </c>
    </row>
    <row r="19" spans="1:11" ht="126" x14ac:dyDescent="0.25">
      <c r="A19" s="10"/>
      <c r="B19" s="11" t="s">
        <v>655</v>
      </c>
      <c r="C19" s="11" t="s">
        <v>662</v>
      </c>
      <c r="D19" s="12"/>
      <c r="E19" s="13"/>
      <c r="F19" s="14"/>
      <c r="G19" s="15">
        <f t="shared" si="0"/>
        <v>0</v>
      </c>
      <c r="H19" s="15">
        <f t="shared" si="1"/>
        <v>0</v>
      </c>
      <c r="I19" s="12"/>
      <c r="J19" s="15">
        <f t="shared" si="2"/>
        <v>0</v>
      </c>
      <c r="K19" s="15">
        <f t="shared" si="3"/>
        <v>0</v>
      </c>
    </row>
    <row r="20" spans="1:11" ht="94.5" x14ac:dyDescent="0.25">
      <c r="A20" s="10"/>
      <c r="B20" s="11" t="s">
        <v>655</v>
      </c>
      <c r="C20" s="11" t="s">
        <v>663</v>
      </c>
      <c r="D20" s="12"/>
      <c r="E20" s="13"/>
      <c r="F20" s="14"/>
      <c r="G20" s="15">
        <f t="shared" si="0"/>
        <v>0</v>
      </c>
      <c r="H20" s="15">
        <f t="shared" si="1"/>
        <v>0</v>
      </c>
      <c r="I20" s="12"/>
      <c r="J20" s="15">
        <f t="shared" si="2"/>
        <v>0</v>
      </c>
      <c r="K20" s="15">
        <f t="shared" si="3"/>
        <v>0</v>
      </c>
    </row>
    <row r="21" spans="1:11" ht="47.25" x14ac:dyDescent="0.25">
      <c r="A21" s="10"/>
      <c r="B21" s="11" t="s">
        <v>655</v>
      </c>
      <c r="C21" s="11" t="s">
        <v>664</v>
      </c>
      <c r="D21" s="12"/>
      <c r="E21" s="13"/>
      <c r="F21" s="14"/>
      <c r="G21" s="15">
        <f t="shared" si="0"/>
        <v>0</v>
      </c>
      <c r="H21" s="15">
        <f t="shared" si="1"/>
        <v>0</v>
      </c>
      <c r="I21" s="12"/>
      <c r="J21" s="15">
        <f t="shared" si="2"/>
        <v>0</v>
      </c>
      <c r="K21" s="15">
        <f t="shared" si="3"/>
        <v>0</v>
      </c>
    </row>
    <row r="22" spans="1:11" ht="31.5" x14ac:dyDescent="0.25">
      <c r="A22" s="10"/>
      <c r="B22" s="11" t="s">
        <v>655</v>
      </c>
      <c r="C22" s="11"/>
      <c r="D22" s="12"/>
      <c r="E22" s="13"/>
      <c r="F22" s="14"/>
      <c r="G22" s="15">
        <f t="shared" si="0"/>
        <v>0</v>
      </c>
      <c r="H22" s="15">
        <f t="shared" ref="H22:H39" si="4">G22*$H$11</f>
        <v>0</v>
      </c>
      <c r="I22" s="12"/>
      <c r="J22" s="15">
        <f t="shared" si="2"/>
        <v>0</v>
      </c>
      <c r="K22" s="15">
        <f t="shared" si="3"/>
        <v>0</v>
      </c>
    </row>
    <row r="23" spans="1:11" ht="31.5" x14ac:dyDescent="0.25">
      <c r="A23" s="10"/>
      <c r="B23" s="11" t="s">
        <v>655</v>
      </c>
      <c r="C23" s="11"/>
      <c r="D23" s="12"/>
      <c r="E23" s="13"/>
      <c r="F23" s="14"/>
      <c r="G23" s="15">
        <f t="shared" si="0"/>
        <v>0</v>
      </c>
      <c r="H23" s="15">
        <f t="shared" si="4"/>
        <v>0</v>
      </c>
      <c r="I23" s="12"/>
      <c r="J23" s="15">
        <f t="shared" si="2"/>
        <v>0</v>
      </c>
      <c r="K23" s="15">
        <f t="shared" si="3"/>
        <v>0</v>
      </c>
    </row>
    <row r="24" spans="1:11" ht="31.5" x14ac:dyDescent="0.25">
      <c r="A24" s="10"/>
      <c r="B24" s="11" t="s">
        <v>655</v>
      </c>
      <c r="C24" s="11"/>
      <c r="D24" s="12"/>
      <c r="E24" s="13"/>
      <c r="F24" s="14"/>
      <c r="G24" s="15">
        <f t="shared" si="0"/>
        <v>0</v>
      </c>
      <c r="H24" s="15">
        <f t="shared" si="4"/>
        <v>0</v>
      </c>
      <c r="I24" s="12"/>
      <c r="J24" s="15">
        <f t="shared" si="2"/>
        <v>0</v>
      </c>
      <c r="K24" s="15">
        <f t="shared" si="3"/>
        <v>0</v>
      </c>
    </row>
    <row r="25" spans="1:11" ht="31.5" x14ac:dyDescent="0.25">
      <c r="A25" s="10"/>
      <c r="B25" s="11" t="s">
        <v>655</v>
      </c>
      <c r="C25" s="11"/>
      <c r="D25" s="12"/>
      <c r="E25" s="13"/>
      <c r="F25" s="14"/>
      <c r="G25" s="15">
        <f t="shared" si="0"/>
        <v>0</v>
      </c>
      <c r="H25" s="15">
        <f t="shared" si="4"/>
        <v>0</v>
      </c>
      <c r="I25" s="12"/>
      <c r="J25" s="15">
        <f t="shared" si="2"/>
        <v>0</v>
      </c>
      <c r="K25" s="15">
        <f t="shared" si="3"/>
        <v>0</v>
      </c>
    </row>
    <row r="26" spans="1:11" ht="78.75" x14ac:dyDescent="0.25">
      <c r="A26" s="10"/>
      <c r="B26" s="11" t="s">
        <v>665</v>
      </c>
      <c r="C26" s="11" t="s">
        <v>656</v>
      </c>
      <c r="D26" s="12"/>
      <c r="E26" s="13">
        <v>1</v>
      </c>
      <c r="F26" s="14">
        <v>1</v>
      </c>
      <c r="G26" s="15">
        <f t="shared" si="0"/>
        <v>1</v>
      </c>
      <c r="H26" s="15">
        <f t="shared" si="4"/>
        <v>1.2</v>
      </c>
      <c r="I26" s="12">
        <v>2</v>
      </c>
      <c r="J26" s="15">
        <f t="shared" si="2"/>
        <v>2</v>
      </c>
      <c r="K26" s="15">
        <f t="shared" si="3"/>
        <v>2.4</v>
      </c>
    </row>
    <row r="27" spans="1:11" ht="47.25" x14ac:dyDescent="0.25">
      <c r="A27" s="10"/>
      <c r="B27" s="11" t="s">
        <v>665</v>
      </c>
      <c r="C27" s="11" t="s">
        <v>657</v>
      </c>
      <c r="D27" s="12"/>
      <c r="E27" s="13"/>
      <c r="F27" s="14"/>
      <c r="G27" s="15">
        <f t="shared" si="0"/>
        <v>0</v>
      </c>
      <c r="H27" s="15">
        <f t="shared" si="4"/>
        <v>0</v>
      </c>
      <c r="I27" s="12"/>
      <c r="J27" s="15">
        <f t="shared" si="2"/>
        <v>0</v>
      </c>
      <c r="K27" s="15">
        <f t="shared" si="3"/>
        <v>0</v>
      </c>
    </row>
    <row r="28" spans="1:11" ht="47.25" x14ac:dyDescent="0.25">
      <c r="A28" s="10"/>
      <c r="B28" s="11" t="s">
        <v>665</v>
      </c>
      <c r="C28" s="11" t="s">
        <v>658</v>
      </c>
      <c r="D28" s="12"/>
      <c r="E28" s="13"/>
      <c r="F28" s="14"/>
      <c r="G28" s="15">
        <f t="shared" si="0"/>
        <v>0</v>
      </c>
      <c r="H28" s="15">
        <f t="shared" si="4"/>
        <v>0</v>
      </c>
      <c r="I28" s="12"/>
      <c r="J28" s="15">
        <f t="shared" si="2"/>
        <v>0</v>
      </c>
      <c r="K28" s="15">
        <f t="shared" si="3"/>
        <v>0</v>
      </c>
    </row>
    <row r="29" spans="1:11" ht="189" x14ac:dyDescent="0.25">
      <c r="A29" s="10"/>
      <c r="B29" s="11" t="s">
        <v>665</v>
      </c>
      <c r="C29" s="11" t="s">
        <v>659</v>
      </c>
      <c r="D29" s="12"/>
      <c r="E29" s="13"/>
      <c r="F29" s="14"/>
      <c r="G29" s="15">
        <f t="shared" si="0"/>
        <v>0</v>
      </c>
      <c r="H29" s="15">
        <f t="shared" si="4"/>
        <v>0</v>
      </c>
      <c r="I29" s="12"/>
      <c r="J29" s="15">
        <f t="shared" si="2"/>
        <v>0</v>
      </c>
      <c r="K29" s="15">
        <f t="shared" si="3"/>
        <v>0</v>
      </c>
    </row>
    <row r="30" spans="1:11" ht="110.25" x14ac:dyDescent="0.25">
      <c r="A30" s="10"/>
      <c r="B30" s="11" t="s">
        <v>665</v>
      </c>
      <c r="C30" s="11" t="s">
        <v>660</v>
      </c>
      <c r="D30" s="12"/>
      <c r="E30" s="13"/>
      <c r="F30" s="14"/>
      <c r="G30" s="15">
        <f t="shared" si="0"/>
        <v>0</v>
      </c>
      <c r="H30" s="15">
        <f t="shared" si="4"/>
        <v>0</v>
      </c>
      <c r="I30" s="12"/>
      <c r="J30" s="15">
        <f t="shared" si="2"/>
        <v>0</v>
      </c>
      <c r="K30" s="15">
        <f t="shared" si="3"/>
        <v>0</v>
      </c>
    </row>
    <row r="31" spans="1:11" ht="110.25" x14ac:dyDescent="0.25">
      <c r="A31" s="10"/>
      <c r="B31" s="11" t="s">
        <v>665</v>
      </c>
      <c r="C31" s="11" t="s">
        <v>661</v>
      </c>
      <c r="D31" s="12"/>
      <c r="E31" s="13"/>
      <c r="F31" s="14"/>
      <c r="G31" s="15">
        <f t="shared" si="0"/>
        <v>0</v>
      </c>
      <c r="H31" s="15">
        <f t="shared" si="4"/>
        <v>0</v>
      </c>
      <c r="I31" s="12"/>
      <c r="J31" s="15">
        <f t="shared" si="2"/>
        <v>0</v>
      </c>
      <c r="K31" s="15">
        <f t="shared" si="3"/>
        <v>0</v>
      </c>
    </row>
    <row r="32" spans="1:11" ht="126" x14ac:dyDescent="0.25">
      <c r="A32" s="10"/>
      <c r="B32" s="11" t="s">
        <v>665</v>
      </c>
      <c r="C32" s="11" t="s">
        <v>662</v>
      </c>
      <c r="D32" s="12"/>
      <c r="E32" s="13"/>
      <c r="F32" s="14"/>
      <c r="G32" s="15">
        <f t="shared" si="0"/>
        <v>0</v>
      </c>
      <c r="H32" s="15">
        <f t="shared" si="4"/>
        <v>0</v>
      </c>
      <c r="I32" s="12"/>
      <c r="J32" s="15">
        <f t="shared" si="2"/>
        <v>0</v>
      </c>
      <c r="K32" s="15">
        <f t="shared" si="3"/>
        <v>0</v>
      </c>
    </row>
    <row r="33" spans="1:11" ht="94.5" x14ac:dyDescent="0.25">
      <c r="A33" s="10"/>
      <c r="B33" s="11" t="s">
        <v>665</v>
      </c>
      <c r="C33" s="11" t="s">
        <v>663</v>
      </c>
      <c r="D33" s="12"/>
      <c r="E33" s="13"/>
      <c r="F33" s="14"/>
      <c r="G33" s="15">
        <f t="shared" si="0"/>
        <v>0</v>
      </c>
      <c r="H33" s="15">
        <f t="shared" si="4"/>
        <v>0</v>
      </c>
      <c r="I33" s="12"/>
      <c r="J33" s="15">
        <f t="shared" si="2"/>
        <v>0</v>
      </c>
      <c r="K33" s="15">
        <f t="shared" si="3"/>
        <v>0</v>
      </c>
    </row>
    <row r="34" spans="1:11" ht="47.25" x14ac:dyDescent="0.25">
      <c r="A34" s="10"/>
      <c r="B34" s="11" t="s">
        <v>665</v>
      </c>
      <c r="C34" s="11" t="s">
        <v>664</v>
      </c>
      <c r="D34" s="12"/>
      <c r="E34" s="13"/>
      <c r="F34" s="14"/>
      <c r="G34" s="15">
        <f t="shared" si="0"/>
        <v>0</v>
      </c>
      <c r="H34" s="15">
        <f t="shared" si="4"/>
        <v>0</v>
      </c>
      <c r="I34" s="12"/>
      <c r="J34" s="15">
        <f t="shared" si="2"/>
        <v>0</v>
      </c>
      <c r="K34" s="15">
        <f t="shared" si="3"/>
        <v>0</v>
      </c>
    </row>
    <row r="35" spans="1:11" ht="15.75" x14ac:dyDescent="0.25">
      <c r="A35" s="10"/>
      <c r="B35" s="11" t="s">
        <v>665</v>
      </c>
      <c r="C35" s="11"/>
      <c r="D35" s="12"/>
      <c r="E35" s="13"/>
      <c r="F35" s="14"/>
      <c r="G35" s="15">
        <f t="shared" si="0"/>
        <v>0</v>
      </c>
      <c r="H35" s="15">
        <f t="shared" si="4"/>
        <v>0</v>
      </c>
      <c r="I35" s="12"/>
      <c r="J35" s="15">
        <f t="shared" si="2"/>
        <v>0</v>
      </c>
      <c r="K35" s="15">
        <f t="shared" si="3"/>
        <v>0</v>
      </c>
    </row>
    <row r="36" spans="1:11" ht="15.75" x14ac:dyDescent="0.25">
      <c r="A36" s="10"/>
      <c r="B36" s="11" t="s">
        <v>665</v>
      </c>
      <c r="C36" s="11"/>
      <c r="D36" s="12"/>
      <c r="E36" s="13"/>
      <c r="F36" s="14"/>
      <c r="G36" s="15">
        <f t="shared" si="0"/>
        <v>0</v>
      </c>
      <c r="H36" s="15">
        <f t="shared" si="4"/>
        <v>0</v>
      </c>
      <c r="I36" s="12"/>
      <c r="J36" s="15">
        <f t="shared" si="2"/>
        <v>0</v>
      </c>
      <c r="K36" s="15">
        <f t="shared" si="3"/>
        <v>0</v>
      </c>
    </row>
    <row r="37" spans="1:11" ht="15.75" x14ac:dyDescent="0.25">
      <c r="A37" s="10"/>
      <c r="B37" s="11" t="s">
        <v>665</v>
      </c>
      <c r="C37" s="11"/>
      <c r="D37" s="12"/>
      <c r="E37" s="13"/>
      <c r="F37" s="14"/>
      <c r="G37" s="15">
        <f t="shared" si="0"/>
        <v>0</v>
      </c>
      <c r="H37" s="15">
        <f t="shared" si="4"/>
        <v>0</v>
      </c>
      <c r="I37" s="12"/>
      <c r="J37" s="15">
        <f t="shared" si="2"/>
        <v>0</v>
      </c>
      <c r="K37" s="15">
        <f t="shared" si="3"/>
        <v>0</v>
      </c>
    </row>
    <row r="38" spans="1:11" ht="15.75" x14ac:dyDescent="0.25">
      <c r="A38" s="10"/>
      <c r="B38" s="11" t="s">
        <v>665</v>
      </c>
      <c r="C38" s="11"/>
      <c r="D38" s="12"/>
      <c r="E38" s="13"/>
      <c r="F38" s="14"/>
      <c r="G38" s="15">
        <f t="shared" si="0"/>
        <v>0</v>
      </c>
      <c r="H38" s="15">
        <f t="shared" si="4"/>
        <v>0</v>
      </c>
      <c r="I38" s="12"/>
      <c r="J38" s="15">
        <f t="shared" si="2"/>
        <v>0</v>
      </c>
      <c r="K38" s="15">
        <f t="shared" si="3"/>
        <v>0</v>
      </c>
    </row>
    <row r="39" spans="1:11" ht="15.75" x14ac:dyDescent="0.25">
      <c r="A39" s="10"/>
      <c r="B39" s="11" t="s">
        <v>665</v>
      </c>
      <c r="C39" s="11"/>
      <c r="D39" s="12"/>
      <c r="E39" s="13"/>
      <c r="F39" s="14"/>
      <c r="G39" s="15">
        <f t="shared" si="0"/>
        <v>0</v>
      </c>
      <c r="H39" s="15">
        <f t="shared" si="4"/>
        <v>0</v>
      </c>
      <c r="I39" s="12"/>
      <c r="J39" s="15">
        <f t="shared" si="2"/>
        <v>0</v>
      </c>
      <c r="K39" s="15">
        <f t="shared" si="3"/>
        <v>0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workbookViewId="0"/>
  </sheetViews>
  <sheetFormatPr defaultRowHeight="15" x14ac:dyDescent="0.25"/>
  <sheetData>
    <row r="1" spans="1:8" ht="15.75" x14ac:dyDescent="0.25">
      <c r="B1" s="3" t="s">
        <v>635</v>
      </c>
    </row>
    <row r="2" spans="1:8" ht="15.75" x14ac:dyDescent="0.25">
      <c r="B2" s="4"/>
    </row>
    <row r="3" spans="1:8" ht="15.75" x14ac:dyDescent="0.25">
      <c r="B3" s="5"/>
    </row>
    <row r="4" spans="1:8" ht="15.75" x14ac:dyDescent="0.25">
      <c r="B4" s="6"/>
    </row>
    <row r="5" spans="1:8" ht="15.75" x14ac:dyDescent="0.25">
      <c r="B5" s="3" t="s">
        <v>639</v>
      </c>
    </row>
    <row r="6" spans="1:8" ht="15.75" x14ac:dyDescent="0.25">
      <c r="B6" s="2" t="s">
        <v>640</v>
      </c>
    </row>
    <row r="7" spans="1:8" ht="15.75" x14ac:dyDescent="0.25">
      <c r="B7" s="2" t="s">
        <v>641</v>
      </c>
    </row>
    <row r="8" spans="1:8" ht="15.75" x14ac:dyDescent="0.25">
      <c r="B8" s="2" t="s">
        <v>642</v>
      </c>
    </row>
    <row r="9" spans="1:8" ht="15.75" x14ac:dyDescent="0.25">
      <c r="B9" s="8" t="s">
        <v>643</v>
      </c>
    </row>
    <row r="10" spans="1:8" ht="15.75" x14ac:dyDescent="0.25">
      <c r="B10" s="2" t="s">
        <v>644</v>
      </c>
    </row>
    <row r="11" spans="1:8" ht="15.75" x14ac:dyDescent="0.25">
      <c r="H11" s="7">
        <v>1.2</v>
      </c>
    </row>
    <row r="12" spans="1:8" ht="63" x14ac:dyDescent="0.25">
      <c r="B12" s="9" t="s">
        <v>645</v>
      </c>
      <c r="C12" s="9" t="s">
        <v>646</v>
      </c>
      <c r="D12" s="9" t="s">
        <v>647</v>
      </c>
      <c r="E12" s="9" t="s">
        <v>666</v>
      </c>
      <c r="F12" s="9" t="s">
        <v>667</v>
      </c>
      <c r="G12" s="9" t="s">
        <v>668</v>
      </c>
      <c r="H12" s="9" t="s">
        <v>669</v>
      </c>
    </row>
    <row r="13" spans="1:8" ht="31.5" x14ac:dyDescent="0.25">
      <c r="A13" s="10"/>
      <c r="B13" s="11" t="s">
        <v>655</v>
      </c>
      <c r="C13" s="11" t="s">
        <v>670</v>
      </c>
      <c r="D13" s="12"/>
      <c r="E13" s="13">
        <v>1</v>
      </c>
      <c r="F13" s="14">
        <v>5</v>
      </c>
      <c r="G13" s="15">
        <f t="shared" ref="G13:G44" si="0">E13*F13</f>
        <v>5</v>
      </c>
      <c r="H13" s="15">
        <f t="shared" ref="H13:H44" si="1">G13*$H$11</f>
        <v>6</v>
      </c>
    </row>
    <row r="14" spans="1:8" ht="31.5" x14ac:dyDescent="0.25">
      <c r="A14" s="10"/>
      <c r="B14" s="11" t="s">
        <v>655</v>
      </c>
      <c r="C14" s="11" t="s">
        <v>670</v>
      </c>
      <c r="D14" s="12"/>
      <c r="E14" s="13"/>
      <c r="F14" s="14"/>
      <c r="G14" s="15">
        <f t="shared" si="0"/>
        <v>0</v>
      </c>
      <c r="H14" s="15">
        <f t="shared" si="1"/>
        <v>0</v>
      </c>
    </row>
    <row r="15" spans="1:8" ht="31.5" x14ac:dyDescent="0.25">
      <c r="A15" s="10"/>
      <c r="B15" s="11" t="s">
        <v>655</v>
      </c>
      <c r="C15" s="11" t="s">
        <v>671</v>
      </c>
      <c r="D15" s="12"/>
      <c r="E15" s="13">
        <v>1</v>
      </c>
      <c r="F15" s="14">
        <v>1</v>
      </c>
      <c r="G15" s="15">
        <f t="shared" si="0"/>
        <v>1</v>
      </c>
      <c r="H15" s="15">
        <f t="shared" si="1"/>
        <v>1.2</v>
      </c>
    </row>
    <row r="16" spans="1:8" ht="31.5" x14ac:dyDescent="0.25">
      <c r="A16" s="10"/>
      <c r="B16" s="11" t="s">
        <v>655</v>
      </c>
      <c r="C16" s="11" t="s">
        <v>671</v>
      </c>
      <c r="D16" s="12"/>
      <c r="E16" s="13"/>
      <c r="F16" s="14"/>
      <c r="G16" s="15">
        <f t="shared" si="0"/>
        <v>0</v>
      </c>
      <c r="H16" s="15">
        <f t="shared" si="1"/>
        <v>0</v>
      </c>
    </row>
    <row r="17" spans="1:8" ht="31.5" x14ac:dyDescent="0.25">
      <c r="A17" s="10"/>
      <c r="B17" s="11" t="s">
        <v>655</v>
      </c>
      <c r="C17" s="11" t="s">
        <v>671</v>
      </c>
      <c r="D17" s="12"/>
      <c r="E17" s="13"/>
      <c r="F17" s="14"/>
      <c r="G17" s="15">
        <f t="shared" si="0"/>
        <v>0</v>
      </c>
      <c r="H17" s="15">
        <f t="shared" si="1"/>
        <v>0</v>
      </c>
    </row>
    <row r="18" spans="1:8" ht="31.5" x14ac:dyDescent="0.25">
      <c r="A18" s="10"/>
      <c r="B18" s="11" t="s">
        <v>655</v>
      </c>
      <c r="C18" s="11" t="s">
        <v>671</v>
      </c>
      <c r="D18" s="12"/>
      <c r="E18" s="13"/>
      <c r="F18" s="14"/>
      <c r="G18" s="15">
        <f t="shared" si="0"/>
        <v>0</v>
      </c>
      <c r="H18" s="15">
        <f t="shared" si="1"/>
        <v>0</v>
      </c>
    </row>
    <row r="19" spans="1:8" ht="31.5" x14ac:dyDescent="0.25">
      <c r="A19" s="10"/>
      <c r="B19" s="11" t="s">
        <v>655</v>
      </c>
      <c r="C19" s="11" t="s">
        <v>672</v>
      </c>
      <c r="D19" s="12"/>
      <c r="E19" s="13">
        <v>30</v>
      </c>
      <c r="F19" s="14"/>
      <c r="G19" s="15">
        <f t="shared" si="0"/>
        <v>0</v>
      </c>
      <c r="H19" s="15">
        <f t="shared" si="1"/>
        <v>0</v>
      </c>
    </row>
    <row r="20" spans="1:8" ht="31.5" x14ac:dyDescent="0.25">
      <c r="A20" s="10"/>
      <c r="B20" s="11" t="s">
        <v>655</v>
      </c>
      <c r="C20" s="11" t="s">
        <v>672</v>
      </c>
      <c r="D20" s="12"/>
      <c r="E20" s="13"/>
      <c r="F20" s="14"/>
      <c r="G20" s="15">
        <f t="shared" si="0"/>
        <v>0</v>
      </c>
      <c r="H20" s="15">
        <f t="shared" si="1"/>
        <v>0</v>
      </c>
    </row>
    <row r="21" spans="1:8" ht="31.5" x14ac:dyDescent="0.25">
      <c r="A21" s="10"/>
      <c r="B21" s="11" t="s">
        <v>655</v>
      </c>
      <c r="C21" s="11" t="s">
        <v>673</v>
      </c>
      <c r="D21" s="12"/>
      <c r="E21" s="13"/>
      <c r="F21" s="14"/>
      <c r="G21" s="15">
        <f t="shared" si="0"/>
        <v>0</v>
      </c>
      <c r="H21" s="15">
        <f t="shared" si="1"/>
        <v>0</v>
      </c>
    </row>
    <row r="22" spans="1:8" ht="31.5" x14ac:dyDescent="0.25">
      <c r="A22" s="10"/>
      <c r="B22" s="11" t="s">
        <v>655</v>
      </c>
      <c r="C22" s="11" t="s">
        <v>673</v>
      </c>
      <c r="D22" s="12"/>
      <c r="E22" s="13"/>
      <c r="F22" s="14"/>
      <c r="G22" s="15">
        <f t="shared" si="0"/>
        <v>0</v>
      </c>
      <c r="H22" s="15">
        <f t="shared" si="1"/>
        <v>0</v>
      </c>
    </row>
    <row r="23" spans="1:8" ht="31.5" x14ac:dyDescent="0.25">
      <c r="A23" s="10"/>
      <c r="B23" s="11" t="s">
        <v>655</v>
      </c>
      <c r="C23" s="11" t="s">
        <v>673</v>
      </c>
      <c r="D23" s="12"/>
      <c r="E23" s="13"/>
      <c r="F23" s="14"/>
      <c r="G23" s="15">
        <f t="shared" si="0"/>
        <v>0</v>
      </c>
      <c r="H23" s="15">
        <f t="shared" si="1"/>
        <v>0</v>
      </c>
    </row>
    <row r="24" spans="1:8" ht="31.5" x14ac:dyDescent="0.25">
      <c r="A24" s="10"/>
      <c r="B24" s="11" t="s">
        <v>655</v>
      </c>
      <c r="C24" s="11" t="s">
        <v>674</v>
      </c>
      <c r="D24" s="12"/>
      <c r="E24" s="13"/>
      <c r="F24" s="14"/>
      <c r="G24" s="15">
        <f t="shared" si="0"/>
        <v>0</v>
      </c>
      <c r="H24" s="15">
        <f t="shared" si="1"/>
        <v>0</v>
      </c>
    </row>
    <row r="25" spans="1:8" ht="31.5" x14ac:dyDescent="0.25">
      <c r="A25" s="10"/>
      <c r="B25" s="11" t="s">
        <v>655</v>
      </c>
      <c r="C25" s="11" t="s">
        <v>675</v>
      </c>
      <c r="D25" s="12"/>
      <c r="E25" s="13"/>
      <c r="F25" s="14"/>
      <c r="G25" s="15">
        <f t="shared" si="0"/>
        <v>0</v>
      </c>
      <c r="H25" s="15">
        <f t="shared" si="1"/>
        <v>0</v>
      </c>
    </row>
    <row r="26" spans="1:8" ht="31.5" x14ac:dyDescent="0.25">
      <c r="A26" s="10"/>
      <c r="B26" s="11" t="s">
        <v>655</v>
      </c>
      <c r="C26" s="11" t="s">
        <v>676</v>
      </c>
      <c r="D26" s="12"/>
      <c r="E26" s="13"/>
      <c r="F26" s="14"/>
      <c r="G26" s="15">
        <f t="shared" si="0"/>
        <v>0</v>
      </c>
      <c r="H26" s="15">
        <f t="shared" si="1"/>
        <v>0</v>
      </c>
    </row>
    <row r="27" spans="1:8" ht="31.5" x14ac:dyDescent="0.25">
      <c r="A27" s="10"/>
      <c r="B27" s="11" t="s">
        <v>655</v>
      </c>
      <c r="C27" s="11"/>
      <c r="D27" s="12"/>
      <c r="E27" s="13"/>
      <c r="F27" s="14"/>
      <c r="G27" s="15">
        <f t="shared" si="0"/>
        <v>0</v>
      </c>
      <c r="H27" s="15">
        <f t="shared" si="1"/>
        <v>0</v>
      </c>
    </row>
    <row r="28" spans="1:8" ht="31.5" x14ac:dyDescent="0.25">
      <c r="A28" s="10"/>
      <c r="B28" s="11" t="s">
        <v>655</v>
      </c>
      <c r="C28" s="11"/>
      <c r="D28" s="12"/>
      <c r="E28" s="13"/>
      <c r="F28" s="14"/>
      <c r="G28" s="15">
        <f t="shared" si="0"/>
        <v>0</v>
      </c>
      <c r="H28" s="15">
        <f t="shared" si="1"/>
        <v>0</v>
      </c>
    </row>
    <row r="29" spans="1:8" ht="31.5" x14ac:dyDescent="0.25">
      <c r="A29" s="10"/>
      <c r="B29" s="11" t="s">
        <v>665</v>
      </c>
      <c r="C29" s="11" t="s">
        <v>670</v>
      </c>
      <c r="D29" s="12"/>
      <c r="E29" s="13">
        <v>1</v>
      </c>
      <c r="F29" s="14">
        <v>1</v>
      </c>
      <c r="G29" s="15">
        <f t="shared" si="0"/>
        <v>1</v>
      </c>
      <c r="H29" s="15">
        <f t="shared" si="1"/>
        <v>1.2</v>
      </c>
    </row>
    <row r="30" spans="1:8" ht="31.5" x14ac:dyDescent="0.25">
      <c r="A30" s="10"/>
      <c r="B30" s="11" t="s">
        <v>665</v>
      </c>
      <c r="C30" s="11" t="s">
        <v>670</v>
      </c>
      <c r="D30" s="12"/>
      <c r="E30" s="13"/>
      <c r="F30" s="14"/>
      <c r="G30" s="15">
        <f t="shared" si="0"/>
        <v>0</v>
      </c>
      <c r="H30" s="15">
        <f t="shared" si="1"/>
        <v>0</v>
      </c>
    </row>
    <row r="31" spans="1:8" ht="31.5" x14ac:dyDescent="0.25">
      <c r="A31" s="10"/>
      <c r="B31" s="11" t="s">
        <v>665</v>
      </c>
      <c r="C31" s="11" t="s">
        <v>671</v>
      </c>
      <c r="D31" s="12"/>
      <c r="E31" s="13"/>
      <c r="F31" s="14"/>
      <c r="G31" s="15">
        <f t="shared" si="0"/>
        <v>0</v>
      </c>
      <c r="H31" s="15">
        <f t="shared" si="1"/>
        <v>0</v>
      </c>
    </row>
    <row r="32" spans="1:8" ht="31.5" x14ac:dyDescent="0.25">
      <c r="A32" s="10"/>
      <c r="B32" s="11" t="s">
        <v>665</v>
      </c>
      <c r="C32" s="11" t="s">
        <v>671</v>
      </c>
      <c r="D32" s="12"/>
      <c r="E32" s="13"/>
      <c r="F32" s="14"/>
      <c r="G32" s="15">
        <f t="shared" si="0"/>
        <v>0</v>
      </c>
      <c r="H32" s="15">
        <f t="shared" si="1"/>
        <v>0</v>
      </c>
    </row>
    <row r="33" spans="1:8" ht="31.5" x14ac:dyDescent="0.25">
      <c r="A33" s="10"/>
      <c r="B33" s="11" t="s">
        <v>665</v>
      </c>
      <c r="C33" s="11" t="s">
        <v>671</v>
      </c>
      <c r="D33" s="12"/>
      <c r="E33" s="13"/>
      <c r="F33" s="14"/>
      <c r="G33" s="15">
        <f t="shared" si="0"/>
        <v>0</v>
      </c>
      <c r="H33" s="15">
        <f t="shared" si="1"/>
        <v>0</v>
      </c>
    </row>
    <row r="34" spans="1:8" ht="31.5" x14ac:dyDescent="0.25">
      <c r="A34" s="10"/>
      <c r="B34" s="11" t="s">
        <v>665</v>
      </c>
      <c r="C34" s="11" t="s">
        <v>671</v>
      </c>
      <c r="D34" s="12"/>
      <c r="E34" s="13"/>
      <c r="F34" s="14"/>
      <c r="G34" s="15">
        <f t="shared" si="0"/>
        <v>0</v>
      </c>
      <c r="H34" s="15">
        <f t="shared" si="1"/>
        <v>0</v>
      </c>
    </row>
    <row r="35" spans="1:8" ht="31.5" x14ac:dyDescent="0.25">
      <c r="A35" s="10"/>
      <c r="B35" s="11" t="s">
        <v>665</v>
      </c>
      <c r="C35" s="11" t="s">
        <v>672</v>
      </c>
      <c r="D35" s="12"/>
      <c r="E35" s="13"/>
      <c r="F35" s="14"/>
      <c r="G35" s="15">
        <f t="shared" si="0"/>
        <v>0</v>
      </c>
      <c r="H35" s="15">
        <f t="shared" si="1"/>
        <v>0</v>
      </c>
    </row>
    <row r="36" spans="1:8" ht="31.5" x14ac:dyDescent="0.25">
      <c r="A36" s="10"/>
      <c r="B36" s="11" t="s">
        <v>665</v>
      </c>
      <c r="C36" s="11" t="s">
        <v>672</v>
      </c>
      <c r="D36" s="12"/>
      <c r="E36" s="13"/>
      <c r="F36" s="14"/>
      <c r="G36" s="15">
        <f t="shared" si="0"/>
        <v>0</v>
      </c>
      <c r="H36" s="15">
        <f t="shared" si="1"/>
        <v>0</v>
      </c>
    </row>
    <row r="37" spans="1:8" ht="31.5" x14ac:dyDescent="0.25">
      <c r="A37" s="10"/>
      <c r="B37" s="11" t="s">
        <v>665</v>
      </c>
      <c r="C37" s="11" t="s">
        <v>673</v>
      </c>
      <c r="D37" s="12"/>
      <c r="E37" s="13"/>
      <c r="F37" s="14"/>
      <c r="G37" s="15">
        <f t="shared" si="0"/>
        <v>0</v>
      </c>
      <c r="H37" s="15">
        <f t="shared" si="1"/>
        <v>0</v>
      </c>
    </row>
    <row r="38" spans="1:8" ht="31.5" x14ac:dyDescent="0.25">
      <c r="A38" s="10"/>
      <c r="B38" s="11" t="s">
        <v>665</v>
      </c>
      <c r="C38" s="11" t="s">
        <v>673</v>
      </c>
      <c r="D38" s="12"/>
      <c r="E38" s="13"/>
      <c r="F38" s="14"/>
      <c r="G38" s="15">
        <f t="shared" si="0"/>
        <v>0</v>
      </c>
      <c r="H38" s="15">
        <f t="shared" si="1"/>
        <v>0</v>
      </c>
    </row>
    <row r="39" spans="1:8" ht="31.5" x14ac:dyDescent="0.25">
      <c r="A39" s="10"/>
      <c r="B39" s="11" t="s">
        <v>665</v>
      </c>
      <c r="C39" s="11" t="s">
        <v>673</v>
      </c>
      <c r="D39" s="12"/>
      <c r="E39" s="13"/>
      <c r="F39" s="14"/>
      <c r="G39" s="15">
        <f t="shared" si="0"/>
        <v>0</v>
      </c>
      <c r="H39" s="15">
        <f t="shared" si="1"/>
        <v>0</v>
      </c>
    </row>
    <row r="40" spans="1:8" ht="15.75" x14ac:dyDescent="0.25">
      <c r="A40" s="10"/>
      <c r="B40" s="11" t="s">
        <v>665</v>
      </c>
      <c r="C40" s="11" t="s">
        <v>674</v>
      </c>
      <c r="D40" s="12"/>
      <c r="E40" s="13"/>
      <c r="F40" s="14"/>
      <c r="G40" s="15">
        <f t="shared" si="0"/>
        <v>0</v>
      </c>
      <c r="H40" s="15">
        <f t="shared" si="1"/>
        <v>0</v>
      </c>
    </row>
    <row r="41" spans="1:8" ht="31.5" x14ac:dyDescent="0.25">
      <c r="A41" s="10"/>
      <c r="B41" s="11" t="s">
        <v>665</v>
      </c>
      <c r="C41" s="11" t="s">
        <v>675</v>
      </c>
      <c r="D41" s="12"/>
      <c r="E41" s="13"/>
      <c r="F41" s="14"/>
      <c r="G41" s="15">
        <f t="shared" si="0"/>
        <v>0</v>
      </c>
      <c r="H41" s="15">
        <f t="shared" si="1"/>
        <v>0</v>
      </c>
    </row>
    <row r="42" spans="1:8" ht="31.5" x14ac:dyDescent="0.25">
      <c r="A42" s="10"/>
      <c r="B42" s="11" t="s">
        <v>665</v>
      </c>
      <c r="C42" s="11" t="s">
        <v>676</v>
      </c>
      <c r="D42" s="12"/>
      <c r="E42" s="13"/>
      <c r="F42" s="14"/>
      <c r="G42" s="15">
        <f t="shared" si="0"/>
        <v>0</v>
      </c>
      <c r="H42" s="15">
        <f t="shared" si="1"/>
        <v>0</v>
      </c>
    </row>
    <row r="43" spans="1:8" ht="15.75" x14ac:dyDescent="0.25">
      <c r="A43" s="10"/>
      <c r="B43" s="11" t="s">
        <v>665</v>
      </c>
      <c r="C43" s="11"/>
      <c r="D43" s="12"/>
      <c r="E43" s="13"/>
      <c r="F43" s="14"/>
      <c r="G43" s="15">
        <f t="shared" si="0"/>
        <v>0</v>
      </c>
      <c r="H43" s="15">
        <f t="shared" si="1"/>
        <v>0</v>
      </c>
    </row>
    <row r="44" spans="1:8" ht="15.75" x14ac:dyDescent="0.25">
      <c r="A44" s="10"/>
      <c r="B44" s="11" t="s">
        <v>665</v>
      </c>
      <c r="C44" s="11"/>
      <c r="D44" s="12"/>
      <c r="E44" s="13"/>
      <c r="F44" s="14"/>
      <c r="G44" s="15">
        <f t="shared" si="0"/>
        <v>0</v>
      </c>
      <c r="H44" s="15">
        <f t="shared" si="1"/>
        <v>0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D29"/>
  <sheetViews>
    <sheetView showGridLines="0" topLeftCell="A16" workbookViewId="0">
      <selection activeCell="D28" sqref="D28"/>
    </sheetView>
  </sheetViews>
  <sheetFormatPr defaultRowHeight="15" x14ac:dyDescent="0.25"/>
  <cols>
    <col min="1" max="1" width="66.28515625" customWidth="1"/>
    <col min="2" max="2" width="24.140625" bestFit="1" customWidth="1"/>
    <col min="3" max="3" width="24.140625" customWidth="1"/>
    <col min="4" max="4" width="23.42578125" bestFit="1" customWidth="1"/>
    <col min="5" max="5" width="17.7109375" bestFit="1" customWidth="1"/>
    <col min="6" max="6" width="16.42578125" bestFit="1" customWidth="1"/>
    <col min="7" max="7" width="8.42578125" bestFit="1" customWidth="1"/>
    <col min="8" max="8" width="13.7109375" customWidth="1"/>
    <col min="10" max="10" width="6" bestFit="1" customWidth="1"/>
    <col min="11" max="11" width="13.5703125" customWidth="1"/>
    <col min="12" max="12" width="13.140625" bestFit="1" customWidth="1"/>
    <col min="13" max="13" width="12.7109375" customWidth="1"/>
  </cols>
  <sheetData>
    <row r="1" spans="1:3" ht="15.75" x14ac:dyDescent="0.25">
      <c r="A1" s="3" t="s">
        <v>635</v>
      </c>
    </row>
    <row r="2" spans="1:3" ht="15.75" x14ac:dyDescent="0.25">
      <c r="A2" s="4"/>
      <c r="B2" s="2" t="s">
        <v>636</v>
      </c>
      <c r="C2" s="2"/>
    </row>
    <row r="3" spans="1:3" ht="15.75" x14ac:dyDescent="0.25">
      <c r="A3" s="5"/>
      <c r="B3" s="2" t="s">
        <v>637</v>
      </c>
      <c r="C3" s="2"/>
    </row>
    <row r="4" spans="1:3" ht="15.75" x14ac:dyDescent="0.25">
      <c r="A4" s="6"/>
      <c r="B4" s="2" t="s">
        <v>638</v>
      </c>
      <c r="C4" s="2"/>
    </row>
    <row r="5" spans="1:3" ht="15.75" x14ac:dyDescent="0.25">
      <c r="B5" s="2"/>
      <c r="C5" s="2"/>
    </row>
    <row r="6" spans="1:3" ht="15.75" x14ac:dyDescent="0.25">
      <c r="B6" s="2"/>
      <c r="C6" s="2"/>
    </row>
    <row r="7" spans="1:3" ht="15.75" x14ac:dyDescent="0.25">
      <c r="B7" s="2" t="s">
        <v>677</v>
      </c>
      <c r="C7" s="2" t="s">
        <v>678</v>
      </c>
    </row>
    <row r="8" spans="1:3" x14ac:dyDescent="0.25">
      <c r="A8" t="s">
        <v>679</v>
      </c>
      <c r="B8" s="16"/>
      <c r="C8" s="16"/>
    </row>
    <row r="9" spans="1:3" ht="15.75" x14ac:dyDescent="0.25">
      <c r="A9" s="17" t="s">
        <v>680</v>
      </c>
      <c r="B9" s="18" t="e">
        <f>SUM(B10:B19)</f>
        <v>#REF!</v>
      </c>
      <c r="C9" s="18" t="e">
        <f>SUM(C10:C19)</f>
        <v>#REF!</v>
      </c>
    </row>
    <row r="10" spans="1:3" x14ac:dyDescent="0.25">
      <c r="A10" s="19" t="s">
        <v>681</v>
      </c>
      <c r="B10" s="20" t="e">
        <f>SUMIFS(#REF!,#REF!,"ДХЦ")</f>
        <v>#REF!</v>
      </c>
      <c r="C10" s="20" t="e">
        <f>B10*12</f>
        <v>#REF!</v>
      </c>
    </row>
    <row r="11" spans="1:3" x14ac:dyDescent="0.25">
      <c r="A11" s="19" t="s">
        <v>656</v>
      </c>
      <c r="B11" s="20">
        <f>SUMIFS('2. Прочие постоянные затраты'!$H:$H,'2. Прочие постоянные затраты'!$B:$B,"ДХЦ",'2. Прочие постоянные затраты'!$C:$C,A11)</f>
        <v>1.2</v>
      </c>
      <c r="C11" s="20">
        <f>SUMIFS('2. Прочие постоянные затраты'!$K:$K,'2. Прочие постоянные затраты'!$B:$B,"ДХЦ",'2. Прочие постоянные затраты'!$C:$C,A11)</f>
        <v>2.4</v>
      </c>
    </row>
    <row r="12" spans="1:3" x14ac:dyDescent="0.25">
      <c r="A12" s="19" t="s">
        <v>657</v>
      </c>
      <c r="B12" s="20">
        <f>SUMIFS('2. Прочие постоянные затраты'!$H:$H,'2. Прочие постоянные затраты'!$B:$B,"ДХЦ",'2. Прочие постоянные затраты'!$C:$C,A12)</f>
        <v>0</v>
      </c>
      <c r="C12" s="20">
        <f>SUMIFS('2. Прочие постоянные затраты'!$K:$K,'2. Прочие постоянные затраты'!$B:$B,"ДХЦ",'2. Прочие постоянные затраты'!$C:$C,A12)</f>
        <v>0</v>
      </c>
    </row>
    <row r="13" spans="1:3" x14ac:dyDescent="0.25">
      <c r="A13" s="19" t="s">
        <v>682</v>
      </c>
      <c r="B13" s="20">
        <f>SUMIFS('2. Прочие постоянные затраты'!$H:$H,'2. Прочие постоянные затраты'!$B:$B,"ДХЦ",'2. Прочие постоянные затраты'!$C:$C,A13)</f>
        <v>0</v>
      </c>
      <c r="C13" s="20">
        <f>SUMIFS('2. Прочие постоянные затраты'!$K:$K,'2. Прочие постоянные затраты'!$B:$B,"ДХЦ",'2. Прочие постоянные затраты'!$C:$C,A13)</f>
        <v>0</v>
      </c>
    </row>
    <row r="14" spans="1:3" x14ac:dyDescent="0.25">
      <c r="A14" s="19" t="s">
        <v>659</v>
      </c>
      <c r="B14" s="20">
        <f>SUMIFS('2. Прочие постоянные затраты'!$H:$H,'2. Прочие постоянные затраты'!$B:$B,"ДХЦ",'2. Прочие постоянные затраты'!$C:$C,A14)</f>
        <v>0</v>
      </c>
      <c r="C14" s="20">
        <f>SUMIFS('2. Прочие постоянные затраты'!$K:$K,'2. Прочие постоянные затраты'!$B:$B,"ДХЦ",'2. Прочие постоянные затраты'!$C:$C,A14)</f>
        <v>0</v>
      </c>
    </row>
    <row r="15" spans="1:3" x14ac:dyDescent="0.25">
      <c r="A15" s="19" t="s">
        <v>660</v>
      </c>
      <c r="B15" s="20">
        <f>SUMIFS('2. Прочие постоянные затраты'!$H:$H,'2. Прочие постоянные затраты'!$B:$B,"ДХЦ",'2. Прочие постоянные затраты'!$C:$C,A15)</f>
        <v>0</v>
      </c>
      <c r="C15" s="20">
        <f>SUMIFS('2. Прочие постоянные затраты'!$K:$K,'2. Прочие постоянные затраты'!$B:$B,"ДХЦ",'2. Прочие постоянные затраты'!$C:$C,A15)</f>
        <v>0</v>
      </c>
    </row>
    <row r="16" spans="1:3" x14ac:dyDescent="0.25">
      <c r="A16" s="19" t="s">
        <v>661</v>
      </c>
      <c r="B16" s="20">
        <f>SUMIFS('2. Прочие постоянные затраты'!$H:$H,'2. Прочие постоянные затраты'!$B:$B,"ДХЦ",'2. Прочие постоянные затраты'!$C:$C,A16)</f>
        <v>0</v>
      </c>
      <c r="C16" s="20">
        <f>SUMIFS('2. Прочие постоянные затраты'!$K:$K,'2. Прочие постоянные затраты'!$B:$B,"ДХЦ",'2. Прочие постоянные затраты'!$C:$C,A16)</f>
        <v>0</v>
      </c>
    </row>
    <row r="17" spans="1:4" x14ac:dyDescent="0.25">
      <c r="A17" s="19" t="s">
        <v>662</v>
      </c>
      <c r="B17" s="20">
        <f>SUMIFS('2. Прочие постоянные затраты'!$H:$H,'2. Прочие постоянные затраты'!$B:$B,"ДХЦ",'2. Прочие постоянные затраты'!$C:$C,A17)</f>
        <v>0</v>
      </c>
      <c r="C17" s="20">
        <f>SUMIFS('2. Прочие постоянные затраты'!$K:$K,'2. Прочие постоянные затраты'!$B:$B,"ДХЦ",'2. Прочие постоянные затраты'!$C:$C,A17)</f>
        <v>0</v>
      </c>
    </row>
    <row r="18" spans="1:4" x14ac:dyDescent="0.25">
      <c r="A18" s="19" t="s">
        <v>663</v>
      </c>
      <c r="B18" s="20">
        <f>SUMIFS('2. Прочие постоянные затраты'!$H:$H,'2. Прочие постоянные затраты'!$B:$B,"ДХЦ",'2. Прочие постоянные затраты'!$C:$C,A18)</f>
        <v>0</v>
      </c>
      <c r="C18" s="20">
        <f>SUMIFS('2. Прочие постоянные затраты'!$K:$K,'2. Прочие постоянные затраты'!$B:$B,"ДХЦ",'2. Прочие постоянные затраты'!$C:$C,A18)</f>
        <v>0</v>
      </c>
    </row>
    <row r="19" spans="1:4" x14ac:dyDescent="0.25">
      <c r="A19" s="19" t="s">
        <v>664</v>
      </c>
      <c r="B19" s="20">
        <f>SUMIFS('2. Прочие постоянные затраты'!$H:$H,'2. Прочие постоянные затраты'!$B:$B,"ДХЦ",'2. Прочие постоянные затраты'!$C:$C,A19)</f>
        <v>0</v>
      </c>
      <c r="C19" s="20">
        <f>SUMIFS('2. Прочие постоянные затраты'!$K:$K,'2. Прочие постоянные затраты'!$B:$B,"ДХЦ",'2. Прочие постоянные затраты'!$C:$C,A19)</f>
        <v>0</v>
      </c>
    </row>
    <row r="20" spans="1:4" ht="15.75" x14ac:dyDescent="0.25">
      <c r="A20" s="9" t="s">
        <v>683</v>
      </c>
      <c r="B20" s="21">
        <f>SUM(B21:B28)</f>
        <v>0.105</v>
      </c>
      <c r="C20" s="21">
        <f>SUM(C21:C28)</f>
        <v>1.26</v>
      </c>
    </row>
    <row r="21" spans="1:4" x14ac:dyDescent="0.25">
      <c r="A21" s="19" t="s">
        <v>670</v>
      </c>
      <c r="B21" s="20">
        <f t="shared" ref="B21:B27" si="0">C21/$D$21</f>
        <v>9.9999999999999992E-2</v>
      </c>
      <c r="C21" s="20">
        <f>SUMIFS('3. Единовременные затраты'!$H:$H,'3. Единовременные затраты'!$B:$B,"ДХЦ",'3. Единовременные затраты'!$C:$C,A21)</f>
        <v>1.2</v>
      </c>
      <c r="D21" s="22">
        <v>12</v>
      </c>
    </row>
    <row r="22" spans="1:4" x14ac:dyDescent="0.25">
      <c r="A22" s="19" t="s">
        <v>671</v>
      </c>
      <c r="B22" s="20">
        <f t="shared" si="0"/>
        <v>0</v>
      </c>
      <c r="C22" s="20">
        <f>SUMIFS('3. Единовременные затраты'!$H:$H,'3. Единовременные затраты'!$B:$B,"ДХЦ",'3. Единовременные затраты'!$C:$C,A22)</f>
        <v>0</v>
      </c>
    </row>
    <row r="23" spans="1:4" x14ac:dyDescent="0.25">
      <c r="A23" s="19" t="s">
        <v>672</v>
      </c>
      <c r="B23" s="20">
        <f t="shared" si="0"/>
        <v>0</v>
      </c>
      <c r="C23" s="20">
        <f>SUMIFS('3. Единовременные затраты'!$H:$H,'3. Единовременные затраты'!$B:$B,"ДХЦ",'3. Единовременные затраты'!$C:$C,A23)</f>
        <v>0</v>
      </c>
    </row>
    <row r="24" spans="1:4" x14ac:dyDescent="0.25">
      <c r="A24" s="19" t="s">
        <v>673</v>
      </c>
      <c r="B24" s="20">
        <f t="shared" si="0"/>
        <v>0</v>
      </c>
      <c r="C24" s="20">
        <f>SUMIFS('3. Единовременные затраты'!$H:$H,'3. Единовременные затраты'!$B:$B,"ДХЦ",'3. Единовременные затраты'!$C:$C,A24)</f>
        <v>0</v>
      </c>
    </row>
    <row r="25" spans="1:4" x14ac:dyDescent="0.25">
      <c r="A25" s="19" t="s">
        <v>674</v>
      </c>
      <c r="B25" s="20">
        <f t="shared" si="0"/>
        <v>0</v>
      </c>
      <c r="C25" s="20">
        <f>SUMIFS('3. Единовременные затраты'!$H:$H,'3. Единовременные затраты'!$B:$B,"ДХЦ",'3. Единовременные затраты'!$C:$C,A25)</f>
        <v>0</v>
      </c>
    </row>
    <row r="26" spans="1:4" x14ac:dyDescent="0.25">
      <c r="A26" s="19" t="s">
        <v>675</v>
      </c>
      <c r="B26" s="20">
        <f t="shared" si="0"/>
        <v>0</v>
      </c>
      <c r="C26" s="20">
        <f>SUMIFS('3. Единовременные затраты'!$H:$H,'3. Единовременные затраты'!$B:$B,"ДХЦ",'3. Единовременные затраты'!$C:$C,A26)</f>
        <v>0</v>
      </c>
    </row>
    <row r="27" spans="1:4" x14ac:dyDescent="0.25">
      <c r="A27" s="19" t="s">
        <v>676</v>
      </c>
      <c r="B27" s="20">
        <f t="shared" si="0"/>
        <v>0</v>
      </c>
      <c r="C27" s="20">
        <f>SUMIFS('3. Единовременные затраты'!$H:$H,'3. Единовременные затраты'!$B:$B,"ДХЦ",'3. Единовременные затраты'!$C:$C,A27)</f>
        <v>0</v>
      </c>
    </row>
    <row r="28" spans="1:4" x14ac:dyDescent="0.25">
      <c r="A28" t="s">
        <v>684</v>
      </c>
      <c r="B28" s="20">
        <f>SUM(B21:B27)*0.05</f>
        <v>5.0000000000000001E-3</v>
      </c>
      <c r="C28" s="20">
        <f>SUM(C21:C27)*0.05</f>
        <v>0.06</v>
      </c>
      <c r="D28" s="23"/>
    </row>
    <row r="29" spans="1:4" ht="15.75" x14ac:dyDescent="0.25">
      <c r="A29" s="24" t="s">
        <v>685</v>
      </c>
      <c r="B29" s="25" t="e">
        <f>B9+B20</f>
        <v>#REF!</v>
      </c>
      <c r="C29" s="25" t="e">
        <f>C9+C20</f>
        <v>#REF!</v>
      </c>
    </row>
  </sheetData>
  <phoneticPr fontId="0" type="noConversion"/>
  <hyperlinks>
    <hyperlink ref="A10" location="'1. Расходы на ФОТ'!A1" display="Расходы на ФОТ" xr:uid="{00000000-0004-0000-0300-000000000000}"/>
    <hyperlink ref="A11:A19" location="'2. Прочие постоянные затраты'!A1" display="Услуги подрядных организаций" xr:uid="{00000000-0004-0000-0300-000001000000}"/>
    <hyperlink ref="A21:A27" location="'3. Единовременные затраты'!A1" display="Оргтехника" xr:uid="{00000000-0004-0000-0300-000002000000}"/>
  </hyperlink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D29"/>
  <sheetViews>
    <sheetView showGridLines="0" topLeftCell="A16" workbookViewId="0">
      <selection activeCell="D28" sqref="D28"/>
    </sheetView>
  </sheetViews>
  <sheetFormatPr defaultRowHeight="15" x14ac:dyDescent="0.25"/>
  <cols>
    <col min="1" max="1" width="66.28515625" customWidth="1"/>
    <col min="2" max="2" width="24.140625" bestFit="1" customWidth="1"/>
    <col min="3" max="3" width="24.140625" customWidth="1"/>
    <col min="4" max="4" width="23.42578125" bestFit="1" customWidth="1"/>
    <col min="5" max="5" width="17.7109375" bestFit="1" customWidth="1"/>
    <col min="6" max="6" width="16.42578125" bestFit="1" customWidth="1"/>
    <col min="7" max="7" width="8.42578125" bestFit="1" customWidth="1"/>
    <col min="8" max="8" width="13.7109375" customWidth="1"/>
    <col min="10" max="10" width="6" bestFit="1" customWidth="1"/>
    <col min="11" max="11" width="13.5703125" customWidth="1"/>
    <col min="12" max="12" width="13.140625" bestFit="1" customWidth="1"/>
    <col min="13" max="13" width="12.7109375" customWidth="1"/>
  </cols>
  <sheetData>
    <row r="1" spans="1:3" ht="15.75" x14ac:dyDescent="0.25">
      <c r="A1" s="3" t="s">
        <v>635</v>
      </c>
    </row>
    <row r="2" spans="1:3" ht="15.75" x14ac:dyDescent="0.25">
      <c r="A2" s="4"/>
      <c r="B2" s="2" t="s">
        <v>636</v>
      </c>
      <c r="C2" s="2"/>
    </row>
    <row r="3" spans="1:3" ht="15.75" x14ac:dyDescent="0.25">
      <c r="A3" s="5"/>
      <c r="B3" s="2" t="s">
        <v>637</v>
      </c>
      <c r="C3" s="2"/>
    </row>
    <row r="4" spans="1:3" ht="15.75" x14ac:dyDescent="0.25">
      <c r="A4" s="6"/>
      <c r="B4" s="2" t="s">
        <v>638</v>
      </c>
      <c r="C4" s="2"/>
    </row>
    <row r="5" spans="1:3" ht="15.75" x14ac:dyDescent="0.25">
      <c r="B5" s="2"/>
      <c r="C5" s="2"/>
    </row>
    <row r="6" spans="1:3" ht="15.75" x14ac:dyDescent="0.25">
      <c r="B6" s="2"/>
      <c r="C6" s="2"/>
    </row>
    <row r="7" spans="1:3" ht="15.75" x14ac:dyDescent="0.25">
      <c r="B7" s="2" t="s">
        <v>677</v>
      </c>
      <c r="C7" s="2" t="s">
        <v>678</v>
      </c>
    </row>
    <row r="8" spans="1:3" x14ac:dyDescent="0.25">
      <c r="A8" t="s">
        <v>679</v>
      </c>
      <c r="B8" s="16"/>
      <c r="C8" s="16"/>
    </row>
    <row r="9" spans="1:3" ht="15.75" x14ac:dyDescent="0.25">
      <c r="A9" s="17" t="s">
        <v>680</v>
      </c>
      <c r="B9" s="18" t="e">
        <f>SUM(B10:B19)</f>
        <v>#REF!</v>
      </c>
      <c r="C9" s="18" t="e">
        <f>SUM(C10:C19)</f>
        <v>#REF!</v>
      </c>
    </row>
    <row r="10" spans="1:3" x14ac:dyDescent="0.25">
      <c r="A10" s="19" t="s">
        <v>681</v>
      </c>
      <c r="B10" s="20" t="e">
        <f>SUMIFS(#REF!,#REF!,"Академия")</f>
        <v>#REF!</v>
      </c>
      <c r="C10" s="20" t="e">
        <f>B10*12</f>
        <v>#REF!</v>
      </c>
    </row>
    <row r="11" spans="1:3" x14ac:dyDescent="0.25">
      <c r="A11" s="19" t="s">
        <v>656</v>
      </c>
      <c r="B11" s="20">
        <f>SUMIFS('2. Прочие постоянные затраты'!$H:$H,'2. Прочие постоянные затраты'!$B:$B,"Академия",'2. Прочие постоянные затраты'!$C:$C,A11)</f>
        <v>0</v>
      </c>
      <c r="C11" s="20">
        <f>SUMIFS('2. Прочие постоянные затраты'!$K:$K,'2. Прочие постоянные затраты'!$B:$B,"Академия",'2. Прочие постоянные затраты'!$C:$C,A11)</f>
        <v>0</v>
      </c>
    </row>
    <row r="12" spans="1:3" x14ac:dyDescent="0.25">
      <c r="A12" s="19" t="s">
        <v>657</v>
      </c>
      <c r="B12" s="20">
        <f>SUMIFS('2. Прочие постоянные затраты'!$H:$H,'2. Прочие постоянные затраты'!$B:$B,"Академия",'2. Прочие постоянные затраты'!$C:$C,A12)</f>
        <v>0</v>
      </c>
      <c r="C12" s="20">
        <f>SUMIFS('2. Прочие постоянные затраты'!$K:$K,'2. Прочие постоянные затраты'!$B:$B,"Академия",'2. Прочие постоянные затраты'!$C:$C,A12)</f>
        <v>0</v>
      </c>
    </row>
    <row r="13" spans="1:3" x14ac:dyDescent="0.25">
      <c r="A13" s="19" t="s">
        <v>682</v>
      </c>
      <c r="B13" s="20">
        <f>SUMIFS('2. Прочие постоянные затраты'!$H:$H,'2. Прочие постоянные затраты'!$B:$B,"Академия",'2. Прочие постоянные затраты'!$C:$C,A13)</f>
        <v>0</v>
      </c>
      <c r="C13" s="20">
        <f>SUMIFS('2. Прочие постоянные затраты'!$K:$K,'2. Прочие постоянные затраты'!$B:$B,"Академия",'2. Прочие постоянные затраты'!$C:$C,A13)</f>
        <v>0</v>
      </c>
    </row>
    <row r="14" spans="1:3" x14ac:dyDescent="0.25">
      <c r="A14" s="19" t="s">
        <v>659</v>
      </c>
      <c r="B14" s="20">
        <f>SUMIFS('2. Прочие постоянные затраты'!$H:$H,'2. Прочие постоянные затраты'!$B:$B,"Академия",'2. Прочие постоянные затраты'!$C:$C,A14)</f>
        <v>0</v>
      </c>
      <c r="C14" s="20">
        <f>SUMIFS('2. Прочие постоянные затраты'!$K:$K,'2. Прочие постоянные затраты'!$B:$B,"Академия",'2. Прочие постоянные затраты'!$C:$C,A14)</f>
        <v>0</v>
      </c>
    </row>
    <row r="15" spans="1:3" x14ac:dyDescent="0.25">
      <c r="A15" s="19" t="s">
        <v>660</v>
      </c>
      <c r="B15" s="20">
        <f>SUMIFS('2. Прочие постоянные затраты'!$H:$H,'2. Прочие постоянные затраты'!$B:$B,"Академия",'2. Прочие постоянные затраты'!$C:$C,A15)</f>
        <v>0</v>
      </c>
      <c r="C15" s="20">
        <f>SUMIFS('2. Прочие постоянные затраты'!$K:$K,'2. Прочие постоянные затраты'!$B:$B,"Академия",'2. Прочие постоянные затраты'!$C:$C,A15)</f>
        <v>0</v>
      </c>
    </row>
    <row r="16" spans="1:3" x14ac:dyDescent="0.25">
      <c r="A16" s="19" t="s">
        <v>661</v>
      </c>
      <c r="B16" s="20">
        <f>SUMIFS('2. Прочие постоянные затраты'!$H:$H,'2. Прочие постоянные затраты'!$B:$B,"Академия",'2. Прочие постоянные затраты'!$C:$C,A16)</f>
        <v>0</v>
      </c>
      <c r="C16" s="20">
        <f>SUMIFS('2. Прочие постоянные затраты'!$K:$K,'2. Прочие постоянные затраты'!$B:$B,"Академия",'2. Прочие постоянные затраты'!$C:$C,A16)</f>
        <v>0</v>
      </c>
    </row>
    <row r="17" spans="1:4" x14ac:dyDescent="0.25">
      <c r="A17" s="19" t="s">
        <v>662</v>
      </c>
      <c r="B17" s="20">
        <f>SUMIFS('2. Прочие постоянные затраты'!$H:$H,'2. Прочие постоянные затраты'!$B:$B,"Академия",'2. Прочие постоянные затраты'!$C:$C,A17)</f>
        <v>0</v>
      </c>
      <c r="C17" s="20">
        <f>SUMIFS('2. Прочие постоянные затраты'!$K:$K,'2. Прочие постоянные затраты'!$B:$B,"Академия",'2. Прочие постоянные затраты'!$C:$C,A17)</f>
        <v>0</v>
      </c>
    </row>
    <row r="18" spans="1:4" x14ac:dyDescent="0.25">
      <c r="A18" s="19" t="s">
        <v>663</v>
      </c>
      <c r="B18" s="20">
        <f>SUMIFS('2. Прочие постоянные затраты'!$H:$H,'2. Прочие постоянные затраты'!$B:$B,"Академия",'2. Прочие постоянные затраты'!$C:$C,A18)</f>
        <v>0</v>
      </c>
      <c r="C18" s="20">
        <f>SUMIFS('2. Прочие постоянные затраты'!$K:$K,'2. Прочие постоянные затраты'!$B:$B,"Академия",'2. Прочие постоянные затраты'!$C:$C,A18)</f>
        <v>0</v>
      </c>
    </row>
    <row r="19" spans="1:4" x14ac:dyDescent="0.25">
      <c r="A19" s="19" t="s">
        <v>664</v>
      </c>
      <c r="B19" s="20">
        <f>SUMIFS('2. Прочие постоянные затраты'!$H:$H,'2. Прочие постоянные затраты'!$B:$B,"Академия",'2. Прочие постоянные затраты'!$C:$C,A19)</f>
        <v>0</v>
      </c>
      <c r="C19" s="20">
        <f>SUMIFS('2. Прочие постоянные затраты'!$K:$K,'2. Прочие постоянные затраты'!$B:$B,"Академия",'2. Прочие постоянные затраты'!$C:$C,A19)</f>
        <v>0</v>
      </c>
    </row>
    <row r="20" spans="1:4" ht="15.75" x14ac:dyDescent="0.25">
      <c r="A20" s="9" t="s">
        <v>683</v>
      </c>
      <c r="B20" s="21">
        <f>SUM(B21:B28)</f>
        <v>0.63</v>
      </c>
      <c r="C20" s="21">
        <f>SUM(C21:C28)</f>
        <v>7.2</v>
      </c>
      <c r="D20" s="26"/>
    </row>
    <row r="21" spans="1:4" x14ac:dyDescent="0.25">
      <c r="A21" s="19" t="s">
        <v>670</v>
      </c>
      <c r="B21" s="20">
        <f t="shared" ref="B21:B27" si="0">C21/$D$21</f>
        <v>0.5</v>
      </c>
      <c r="C21" s="20">
        <f>SUMIFS('3. Единовременные затраты'!$H:$H,'3. Единовременные затраты'!$B:$B,"Академия",'3. Единовременные затраты'!$C:$C,A21)</f>
        <v>6</v>
      </c>
      <c r="D21" s="26">
        <v>12</v>
      </c>
    </row>
    <row r="22" spans="1:4" x14ac:dyDescent="0.25">
      <c r="A22" s="19" t="s">
        <v>671</v>
      </c>
      <c r="B22" s="20">
        <f t="shared" si="0"/>
        <v>9.9999999999999992E-2</v>
      </c>
      <c r="C22" s="20">
        <f>SUMIFS('3. Единовременные затраты'!$H:$H,'3. Единовременные затраты'!$B:$B,"Академия",'3. Единовременные затраты'!$C:$C,A22)</f>
        <v>1.2</v>
      </c>
      <c r="D22" s="26"/>
    </row>
    <row r="23" spans="1:4" x14ac:dyDescent="0.25">
      <c r="A23" s="19" t="s">
        <v>672</v>
      </c>
      <c r="B23" s="20">
        <f t="shared" si="0"/>
        <v>0</v>
      </c>
      <c r="C23" s="20">
        <f>SUMIFS('3. Единовременные затраты'!$H:$H,'3. Единовременные затраты'!$B:$B,"Академия",'3. Единовременные затраты'!$C:$C,A23)</f>
        <v>0</v>
      </c>
      <c r="D23" s="26"/>
    </row>
    <row r="24" spans="1:4" x14ac:dyDescent="0.25">
      <c r="A24" s="19" t="s">
        <v>673</v>
      </c>
      <c r="B24" s="20">
        <f t="shared" si="0"/>
        <v>0</v>
      </c>
      <c r="C24" s="20">
        <f>SUMIFS('3. Единовременные затраты'!$H:$H,'3. Единовременные затраты'!$B:$B,"Академия",'3. Единовременные затраты'!$C:$C,A24)</f>
        <v>0</v>
      </c>
      <c r="D24" s="26"/>
    </row>
    <row r="25" spans="1:4" x14ac:dyDescent="0.25">
      <c r="A25" s="19" t="s">
        <v>674</v>
      </c>
      <c r="B25" s="20">
        <f t="shared" si="0"/>
        <v>0</v>
      </c>
      <c r="C25" s="20">
        <f>SUMIFS('3. Единовременные затраты'!$H:$H,'3. Единовременные затраты'!$B:$B,"Академия",'3. Единовременные затраты'!$C:$C,A25)</f>
        <v>0</v>
      </c>
      <c r="D25" s="26"/>
    </row>
    <row r="26" spans="1:4" x14ac:dyDescent="0.25">
      <c r="A26" s="19" t="s">
        <v>675</v>
      </c>
      <c r="B26" s="20">
        <f t="shared" si="0"/>
        <v>0</v>
      </c>
      <c r="C26" s="20">
        <f>SUMIFS('3. Единовременные затраты'!$H:$H,'3. Единовременные затраты'!$B:$B,"Академия",'3. Единовременные затраты'!$C:$C,A26)</f>
        <v>0</v>
      </c>
      <c r="D26" s="26"/>
    </row>
    <row r="27" spans="1:4" ht="60" x14ac:dyDescent="0.25">
      <c r="A27" s="19" t="s">
        <v>676</v>
      </c>
      <c r="B27" s="20">
        <f t="shared" si="0"/>
        <v>0</v>
      </c>
      <c r="C27" s="20">
        <f>SUMIFS('3. Единовременные затраты'!$H:$H,'3. Единовременные затраты'!$B:$B,"Академия",'3. Единовременные затраты'!$C:$C,A27)</f>
        <v>0</v>
      </c>
      <c r="D27" s="27" t="s">
        <v>684</v>
      </c>
    </row>
    <row r="28" spans="1:4" x14ac:dyDescent="0.25">
      <c r="A28" t="s">
        <v>684</v>
      </c>
      <c r="B28" s="20">
        <f>SUM(B21:B27)*0.05</f>
        <v>0.03</v>
      </c>
      <c r="C28" s="20">
        <f>SUMIFS('3. Единовременные затраты'!$H:$H,'3. Единовременные затраты'!$B:$B,"Академия",'3. Единовременные затраты'!$C:$C,A28)</f>
        <v>0</v>
      </c>
      <c r="D28" s="28"/>
    </row>
    <row r="29" spans="1:4" ht="15.75" x14ac:dyDescent="0.25">
      <c r="A29" s="24" t="s">
        <v>685</v>
      </c>
      <c r="B29" s="25" t="e">
        <f>B9+B20</f>
        <v>#REF!</v>
      </c>
      <c r="C29" s="25" t="e">
        <f>C9+C20</f>
        <v>#REF!</v>
      </c>
      <c r="D29" s="26"/>
    </row>
  </sheetData>
  <phoneticPr fontId="0" type="noConversion"/>
  <hyperlinks>
    <hyperlink ref="A10" location="'1. Расходы на ФОТ'!A1" display="Расходы на ФОТ" xr:uid="{00000000-0004-0000-0400-000000000000}"/>
    <hyperlink ref="A11:A19" location="'2. Прочие постоянные затраты'!A1" display="Услуги подрядных организаций" xr:uid="{00000000-0004-0000-0400-000001000000}"/>
    <hyperlink ref="A21:A27" location="'3. Единовременные затраты'!A1" display="Оргтехника" xr:uid="{00000000-0004-0000-0400-000002000000}"/>
  </hyperlink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1:AG27"/>
  <sheetViews>
    <sheetView workbookViewId="0"/>
  </sheetViews>
  <sheetFormatPr defaultColWidth="9.140625" defaultRowHeight="15" x14ac:dyDescent="0.25"/>
  <cols>
    <col min="4" max="4" width="169.5703125" bestFit="1" customWidth="1"/>
    <col min="5" max="5" width="57.42578125" bestFit="1" customWidth="1"/>
    <col min="6" max="6" width="103.140625" bestFit="1" customWidth="1"/>
  </cols>
  <sheetData>
    <row r="1" spans="4:33" x14ac:dyDescent="0.25">
      <c r="D1" s="29" t="s">
        <v>686</v>
      </c>
      <c r="E1" s="30">
        <v>1</v>
      </c>
      <c r="F1" s="31" t="s">
        <v>687</v>
      </c>
      <c r="G1" s="30" t="s">
        <v>688</v>
      </c>
      <c r="H1" s="30">
        <v>4</v>
      </c>
      <c r="I1" s="31" t="s">
        <v>689</v>
      </c>
      <c r="J1" s="31" t="s">
        <v>690</v>
      </c>
      <c r="K1" s="31"/>
      <c r="AD1" s="29" t="s">
        <v>691</v>
      </c>
      <c r="AE1" s="29" t="s">
        <v>692</v>
      </c>
      <c r="AF1" s="29" t="s">
        <v>693</v>
      </c>
      <c r="AG1" s="29" t="s">
        <v>694</v>
      </c>
    </row>
    <row r="2" spans="4:33" x14ac:dyDescent="0.25">
      <c r="D2" s="29" t="s">
        <v>686</v>
      </c>
      <c r="E2" s="30">
        <v>2</v>
      </c>
      <c r="F2" s="31" t="s">
        <v>695</v>
      </c>
      <c r="G2" s="30" t="s">
        <v>696</v>
      </c>
      <c r="H2" s="30">
        <v>4</v>
      </c>
      <c r="I2" s="31" t="s">
        <v>689</v>
      </c>
      <c r="J2" s="31" t="s">
        <v>690</v>
      </c>
      <c r="K2" s="31"/>
      <c r="AD2" s="31" t="s">
        <v>687</v>
      </c>
      <c r="AE2" s="31" t="s">
        <v>697</v>
      </c>
      <c r="AF2" s="31" t="s">
        <v>698</v>
      </c>
      <c r="AG2" s="31" t="s">
        <v>699</v>
      </c>
    </row>
    <row r="3" spans="4:33" x14ac:dyDescent="0.25">
      <c r="D3" s="29" t="s">
        <v>692</v>
      </c>
      <c r="E3" s="30">
        <v>3</v>
      </c>
      <c r="F3" s="31" t="s">
        <v>697</v>
      </c>
      <c r="G3" s="30" t="s">
        <v>700</v>
      </c>
      <c r="H3" s="30">
        <v>1</v>
      </c>
      <c r="I3" s="31" t="s">
        <v>701</v>
      </c>
      <c r="J3" s="32">
        <v>43344</v>
      </c>
      <c r="K3" s="31"/>
      <c r="AD3" s="31" t="s">
        <v>695</v>
      </c>
      <c r="AE3" s="31" t="s">
        <v>702</v>
      </c>
      <c r="AF3" s="31" t="s">
        <v>703</v>
      </c>
    </row>
    <row r="4" spans="4:33" ht="75.400000000000006" customHeight="1" x14ac:dyDescent="0.25">
      <c r="D4" s="29" t="s">
        <v>692</v>
      </c>
      <c r="E4" s="31">
        <v>4</v>
      </c>
      <c r="F4" s="31" t="s">
        <v>702</v>
      </c>
      <c r="G4" s="31" t="s">
        <v>704</v>
      </c>
      <c r="H4" s="31">
        <v>2</v>
      </c>
      <c r="I4" s="31" t="s">
        <v>705</v>
      </c>
      <c r="J4" s="31" t="s">
        <v>706</v>
      </c>
      <c r="K4" s="31" t="s">
        <v>707</v>
      </c>
    </row>
    <row r="5" spans="4:33" x14ac:dyDescent="0.25">
      <c r="E5" s="31"/>
      <c r="F5" s="31"/>
      <c r="G5" s="31"/>
      <c r="H5" s="31"/>
      <c r="I5" s="31"/>
      <c r="J5" s="32">
        <v>44440</v>
      </c>
      <c r="K5" s="31"/>
    </row>
    <row r="6" spans="4:33" x14ac:dyDescent="0.25">
      <c r="D6" s="29" t="s">
        <v>693</v>
      </c>
      <c r="E6" s="30">
        <v>5</v>
      </c>
      <c r="F6" s="31" t="s">
        <v>698</v>
      </c>
      <c r="G6" s="30" t="s">
        <v>708</v>
      </c>
      <c r="H6" s="30">
        <v>1</v>
      </c>
      <c r="I6" s="31" t="s">
        <v>709</v>
      </c>
      <c r="J6" s="32">
        <v>43344</v>
      </c>
      <c r="K6" s="31" t="s">
        <v>710</v>
      </c>
    </row>
    <row r="7" spans="4:33" x14ac:dyDescent="0.25">
      <c r="D7" s="29" t="s">
        <v>693</v>
      </c>
      <c r="E7" s="30">
        <v>6</v>
      </c>
      <c r="F7" s="31" t="s">
        <v>703</v>
      </c>
      <c r="G7" s="30" t="s">
        <v>711</v>
      </c>
      <c r="H7" s="30">
        <v>2</v>
      </c>
      <c r="I7" s="31" t="s">
        <v>712</v>
      </c>
      <c r="J7" s="31" t="s">
        <v>690</v>
      </c>
      <c r="K7" s="31"/>
    </row>
    <row r="8" spans="4:33" x14ac:dyDescent="0.25">
      <c r="D8" s="29" t="s">
        <v>694</v>
      </c>
      <c r="E8" s="30">
        <v>7</v>
      </c>
      <c r="F8" s="31" t="s">
        <v>699</v>
      </c>
      <c r="G8" s="31" t="s">
        <v>713</v>
      </c>
      <c r="H8" s="30">
        <v>4</v>
      </c>
      <c r="I8" s="31" t="s">
        <v>689</v>
      </c>
      <c r="J8" s="31" t="s">
        <v>690</v>
      </c>
      <c r="K8" s="31" t="s">
        <v>714</v>
      </c>
    </row>
    <row r="9" spans="4:33" x14ac:dyDescent="0.25">
      <c r="E9" s="33"/>
      <c r="F9" s="29"/>
      <c r="G9" s="29" t="s">
        <v>715</v>
      </c>
      <c r="H9" s="34">
        <v>16</v>
      </c>
      <c r="I9" s="29"/>
      <c r="J9" s="29"/>
      <c r="K9" s="29"/>
    </row>
    <row r="11" spans="4:33" x14ac:dyDescent="0.25">
      <c r="J11" t="s">
        <v>656</v>
      </c>
    </row>
    <row r="12" spans="4:33" x14ac:dyDescent="0.25">
      <c r="J12" t="s">
        <v>657</v>
      </c>
    </row>
    <row r="13" spans="4:33" x14ac:dyDescent="0.25">
      <c r="J13" t="s">
        <v>658</v>
      </c>
    </row>
    <row r="14" spans="4:33" x14ac:dyDescent="0.25">
      <c r="J14" t="s">
        <v>659</v>
      </c>
    </row>
    <row r="15" spans="4:33" x14ac:dyDescent="0.25">
      <c r="J15" t="s">
        <v>660</v>
      </c>
    </row>
    <row r="16" spans="4:33" x14ac:dyDescent="0.25">
      <c r="J16" t="s">
        <v>661</v>
      </c>
    </row>
    <row r="17" spans="10:10" x14ac:dyDescent="0.25">
      <c r="J17" t="s">
        <v>662</v>
      </c>
    </row>
    <row r="18" spans="10:10" x14ac:dyDescent="0.25">
      <c r="J18" t="s">
        <v>663</v>
      </c>
    </row>
    <row r="19" spans="10:10" x14ac:dyDescent="0.25">
      <c r="J19" t="s">
        <v>664</v>
      </c>
    </row>
    <row r="21" spans="10:10" x14ac:dyDescent="0.25">
      <c r="J21" t="s">
        <v>670</v>
      </c>
    </row>
    <row r="22" spans="10:10" x14ac:dyDescent="0.25">
      <c r="J22" t="s">
        <v>671</v>
      </c>
    </row>
    <row r="23" spans="10:10" x14ac:dyDescent="0.25">
      <c r="J23" t="s">
        <v>672</v>
      </c>
    </row>
    <row r="24" spans="10:10" x14ac:dyDescent="0.25">
      <c r="J24" t="s">
        <v>673</v>
      </c>
    </row>
    <row r="25" spans="10:10" x14ac:dyDescent="0.25">
      <c r="J25" t="s">
        <v>674</v>
      </c>
    </row>
    <row r="26" spans="10:10" x14ac:dyDescent="0.25">
      <c r="J26" t="s">
        <v>675</v>
      </c>
    </row>
    <row r="27" spans="10:10" x14ac:dyDescent="0.25">
      <c r="J27" t="s">
        <v>676</v>
      </c>
    </row>
  </sheetData>
  <phoneticPr fontId="0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19"/>
  <sheetViews>
    <sheetView topLeftCell="A10" zoomScale="70" workbookViewId="0">
      <selection activeCell="B3" sqref="B3"/>
    </sheetView>
  </sheetViews>
  <sheetFormatPr defaultColWidth="9.140625" defaultRowHeight="15" x14ac:dyDescent="0.25"/>
  <cols>
    <col min="1" max="1" width="61.140625" style="27" customWidth="1"/>
    <col min="2" max="2" width="79.7109375" style="27" bestFit="1" customWidth="1"/>
    <col min="3" max="3" width="16.5703125" style="27" bestFit="1" customWidth="1"/>
    <col min="4" max="4" width="28.42578125" style="27" bestFit="1" customWidth="1"/>
    <col min="5" max="5" width="62.28515625" style="27" bestFit="1" customWidth="1"/>
    <col min="6" max="6" width="18.28515625" style="27" bestFit="1" customWidth="1"/>
    <col min="7" max="7" width="16.5703125" style="27" bestFit="1" customWidth="1"/>
    <col min="8" max="9" width="9.140625" style="27"/>
    <col min="10" max="10" width="16.140625" style="27" customWidth="1"/>
    <col min="11" max="11" width="22.140625" style="27" customWidth="1"/>
    <col min="12" max="12" width="17" style="27" customWidth="1"/>
    <col min="13" max="16384" width="9.140625" style="27"/>
  </cols>
  <sheetData>
    <row r="2" spans="1:14" ht="86.25" customHeight="1" x14ac:dyDescent="0.25">
      <c r="A2" s="27" t="s">
        <v>716</v>
      </c>
      <c r="B2" s="35" t="s">
        <v>633</v>
      </c>
      <c r="C2" s="35" t="s">
        <v>717</v>
      </c>
      <c r="D2" s="35" t="s">
        <v>718</v>
      </c>
      <c r="E2" s="36" t="s">
        <v>719</v>
      </c>
      <c r="F2" s="35" t="s">
        <v>720</v>
      </c>
      <c r="G2" s="35" t="s">
        <v>721</v>
      </c>
      <c r="J2" s="35" t="s">
        <v>722</v>
      </c>
      <c r="K2" s="35" t="s">
        <v>723</v>
      </c>
      <c r="L2" s="35" t="s">
        <v>724</v>
      </c>
      <c r="M2" s="35" t="s">
        <v>725</v>
      </c>
      <c r="N2" s="35" t="s">
        <v>726</v>
      </c>
    </row>
    <row r="3" spans="1:14" ht="63.75" x14ac:dyDescent="0.25">
      <c r="A3" s="27" t="s">
        <v>722</v>
      </c>
      <c r="B3" s="37" t="s">
        <v>727</v>
      </c>
      <c r="C3" s="38" t="s">
        <v>728</v>
      </c>
      <c r="D3" s="38">
        <v>1</v>
      </c>
      <c r="E3" s="38" t="s">
        <v>701</v>
      </c>
      <c r="F3" s="39">
        <v>43344</v>
      </c>
      <c r="G3" s="38"/>
      <c r="J3" s="37" t="s">
        <v>727</v>
      </c>
      <c r="K3" s="37" t="s">
        <v>729</v>
      </c>
      <c r="L3" s="37" t="s">
        <v>730</v>
      </c>
      <c r="M3" s="37" t="s">
        <v>698</v>
      </c>
      <c r="N3" s="37" t="s">
        <v>731</v>
      </c>
    </row>
    <row r="4" spans="1:14" ht="127.5" x14ac:dyDescent="0.25">
      <c r="A4" s="35" t="s">
        <v>732</v>
      </c>
      <c r="B4" s="37" t="s">
        <v>729</v>
      </c>
      <c r="C4" s="38" t="s">
        <v>733</v>
      </c>
      <c r="D4" s="38">
        <v>1</v>
      </c>
      <c r="E4" s="38" t="s">
        <v>709</v>
      </c>
      <c r="F4" s="39">
        <v>43344</v>
      </c>
      <c r="G4" s="38"/>
      <c r="K4" s="37" t="s">
        <v>687</v>
      </c>
      <c r="L4" s="37" t="s">
        <v>734</v>
      </c>
      <c r="M4" s="37" t="s">
        <v>703</v>
      </c>
      <c r="N4" s="37" t="s">
        <v>735</v>
      </c>
    </row>
    <row r="5" spans="1:14" ht="127.5" x14ac:dyDescent="0.25">
      <c r="A5" s="35" t="s">
        <v>732</v>
      </c>
      <c r="B5" s="37" t="s">
        <v>687</v>
      </c>
      <c r="C5" s="38" t="s">
        <v>688</v>
      </c>
      <c r="D5" s="38">
        <v>8</v>
      </c>
      <c r="E5" s="38" t="s">
        <v>689</v>
      </c>
      <c r="F5" s="38" t="s">
        <v>690</v>
      </c>
      <c r="G5" s="38"/>
      <c r="K5" s="37" t="s">
        <v>695</v>
      </c>
      <c r="L5" s="37" t="s">
        <v>697</v>
      </c>
      <c r="M5" s="37" t="s">
        <v>736</v>
      </c>
      <c r="N5" s="37" t="s">
        <v>737</v>
      </c>
    </row>
    <row r="6" spans="1:14" ht="153" x14ac:dyDescent="0.25">
      <c r="A6" s="35" t="s">
        <v>732</v>
      </c>
      <c r="B6" s="37" t="s">
        <v>695</v>
      </c>
      <c r="C6" s="38" t="s">
        <v>696</v>
      </c>
      <c r="D6" s="38">
        <v>8</v>
      </c>
      <c r="E6" s="38" t="s">
        <v>689</v>
      </c>
      <c r="F6" s="38" t="s">
        <v>690</v>
      </c>
      <c r="G6" s="38"/>
      <c r="L6" s="37" t="s">
        <v>738</v>
      </c>
      <c r="M6" s="37" t="s">
        <v>739</v>
      </c>
      <c r="N6" s="37" t="s">
        <v>740</v>
      </c>
    </row>
    <row r="7" spans="1:14" ht="51" x14ac:dyDescent="0.25">
      <c r="A7" s="35" t="s">
        <v>741</v>
      </c>
      <c r="B7" s="37" t="s">
        <v>730</v>
      </c>
      <c r="C7" s="38" t="s">
        <v>742</v>
      </c>
      <c r="D7" s="38">
        <v>1</v>
      </c>
      <c r="E7" s="38" t="s">
        <v>709</v>
      </c>
      <c r="F7" s="39">
        <v>43344</v>
      </c>
      <c r="G7" s="38" t="s">
        <v>743</v>
      </c>
      <c r="L7" s="37" t="s">
        <v>744</v>
      </c>
    </row>
    <row r="8" spans="1:14" ht="38.25" x14ac:dyDescent="0.25">
      <c r="A8" s="35" t="s">
        <v>741</v>
      </c>
      <c r="B8" s="37" t="s">
        <v>734</v>
      </c>
      <c r="C8" s="38" t="s">
        <v>745</v>
      </c>
      <c r="D8" s="38">
        <v>4</v>
      </c>
      <c r="E8" s="38" t="s">
        <v>746</v>
      </c>
      <c r="F8" s="38" t="s">
        <v>747</v>
      </c>
      <c r="G8" s="38"/>
    </row>
    <row r="9" spans="1:14" ht="38.25" x14ac:dyDescent="0.25">
      <c r="A9" s="35" t="s">
        <v>741</v>
      </c>
      <c r="B9" s="37" t="s">
        <v>697</v>
      </c>
      <c r="C9" s="38" t="s">
        <v>700</v>
      </c>
      <c r="D9" s="38">
        <v>2</v>
      </c>
      <c r="E9" s="38" t="s">
        <v>746</v>
      </c>
      <c r="F9" s="38" t="s">
        <v>747</v>
      </c>
      <c r="G9" s="38"/>
    </row>
    <row r="10" spans="1:14" ht="76.5" x14ac:dyDescent="0.25">
      <c r="A10" s="35" t="s">
        <v>741</v>
      </c>
      <c r="B10" s="37" t="s">
        <v>738</v>
      </c>
      <c r="C10" s="38" t="s">
        <v>748</v>
      </c>
      <c r="D10" s="38">
        <v>2</v>
      </c>
      <c r="E10" s="37" t="s">
        <v>749</v>
      </c>
      <c r="F10" s="38" t="s">
        <v>747</v>
      </c>
      <c r="G10" s="38" t="s">
        <v>707</v>
      </c>
    </row>
    <row r="11" spans="1:14" ht="63.75" x14ac:dyDescent="0.25">
      <c r="A11" s="35" t="s">
        <v>741</v>
      </c>
      <c r="B11" s="37" t="s">
        <v>744</v>
      </c>
      <c r="C11" s="38" t="s">
        <v>704</v>
      </c>
      <c r="D11" s="38">
        <v>6</v>
      </c>
      <c r="E11" s="37"/>
      <c r="F11" s="38" t="s">
        <v>747</v>
      </c>
      <c r="G11" s="38" t="s">
        <v>750</v>
      </c>
    </row>
    <row r="12" spans="1:14" ht="102" x14ac:dyDescent="0.25">
      <c r="A12" s="35" t="s">
        <v>751</v>
      </c>
      <c r="B12" s="37" t="s">
        <v>698</v>
      </c>
      <c r="C12" s="38" t="s">
        <v>752</v>
      </c>
      <c r="D12" s="38">
        <v>1</v>
      </c>
      <c r="E12" s="38" t="s">
        <v>709</v>
      </c>
      <c r="F12" s="39">
        <v>43344</v>
      </c>
      <c r="G12" s="38" t="s">
        <v>753</v>
      </c>
    </row>
    <row r="13" spans="1:14" ht="63.75" x14ac:dyDescent="0.25">
      <c r="A13" s="35" t="s">
        <v>751</v>
      </c>
      <c r="B13" s="37" t="s">
        <v>703</v>
      </c>
      <c r="C13" s="38" t="s">
        <v>711</v>
      </c>
      <c r="D13" s="38">
        <v>8</v>
      </c>
      <c r="E13" s="38" t="s">
        <v>754</v>
      </c>
      <c r="F13" s="38" t="s">
        <v>747</v>
      </c>
      <c r="G13" s="38" t="s">
        <v>755</v>
      </c>
    </row>
    <row r="14" spans="1:14" ht="51" x14ac:dyDescent="0.25">
      <c r="A14" s="35" t="s">
        <v>751</v>
      </c>
      <c r="B14" s="37" t="s">
        <v>736</v>
      </c>
      <c r="C14" s="38" t="s">
        <v>756</v>
      </c>
      <c r="D14" s="38">
        <v>2</v>
      </c>
      <c r="E14" s="38" t="s">
        <v>709</v>
      </c>
      <c r="F14" s="39">
        <v>43344</v>
      </c>
      <c r="G14" s="38" t="s">
        <v>757</v>
      </c>
    </row>
    <row r="15" spans="1:14" ht="38.25" x14ac:dyDescent="0.25">
      <c r="A15" s="35" t="s">
        <v>751</v>
      </c>
      <c r="B15" s="37" t="s">
        <v>739</v>
      </c>
      <c r="C15" s="37"/>
      <c r="D15" s="38">
        <v>4</v>
      </c>
      <c r="E15" s="38" t="s">
        <v>689</v>
      </c>
      <c r="F15" s="38" t="s">
        <v>690</v>
      </c>
      <c r="G15" s="38" t="s">
        <v>758</v>
      </c>
    </row>
    <row r="16" spans="1:14" ht="127.5" x14ac:dyDescent="0.25">
      <c r="A16" s="35" t="s">
        <v>694</v>
      </c>
      <c r="B16" s="37" t="s">
        <v>731</v>
      </c>
      <c r="C16" s="37" t="s">
        <v>759</v>
      </c>
      <c r="D16" s="38">
        <v>1</v>
      </c>
      <c r="E16" s="38" t="s">
        <v>709</v>
      </c>
      <c r="F16" s="39">
        <v>43344</v>
      </c>
      <c r="G16" s="38" t="s">
        <v>757</v>
      </c>
    </row>
    <row r="17" spans="1:7" ht="76.5" x14ac:dyDescent="0.25">
      <c r="A17" s="35" t="s">
        <v>694</v>
      </c>
      <c r="B17" s="37" t="s">
        <v>735</v>
      </c>
      <c r="C17" s="37" t="s">
        <v>713</v>
      </c>
      <c r="D17" s="38">
        <v>2</v>
      </c>
      <c r="E17" s="38" t="s">
        <v>760</v>
      </c>
      <c r="F17" s="39">
        <v>44440</v>
      </c>
      <c r="G17" s="38" t="s">
        <v>714</v>
      </c>
    </row>
    <row r="18" spans="1:7" ht="38.25" x14ac:dyDescent="0.25">
      <c r="A18" s="35" t="s">
        <v>694</v>
      </c>
      <c r="B18" s="37" t="s">
        <v>737</v>
      </c>
      <c r="C18" s="37" t="s">
        <v>713</v>
      </c>
      <c r="D18" s="38">
        <v>1</v>
      </c>
      <c r="E18" s="38" t="s">
        <v>709</v>
      </c>
      <c r="F18" s="39">
        <v>43344</v>
      </c>
      <c r="G18" s="38"/>
    </row>
    <row r="19" spans="1:7" ht="38.25" x14ac:dyDescent="0.25">
      <c r="A19" s="35" t="s">
        <v>694</v>
      </c>
      <c r="B19" s="37" t="s">
        <v>740</v>
      </c>
      <c r="C19" s="37" t="s">
        <v>713</v>
      </c>
      <c r="D19" s="38">
        <v>1</v>
      </c>
      <c r="E19" s="38" t="s">
        <v>709</v>
      </c>
      <c r="F19" s="39">
        <v>43344</v>
      </c>
      <c r="G19" s="38"/>
    </row>
  </sheetData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Приложение№1.1</vt:lpstr>
      <vt:lpstr>2. Прочие постоянные затраты</vt:lpstr>
      <vt:lpstr>3. Единовременные затраты</vt:lpstr>
      <vt:lpstr>СВОД_ДХЦ</vt:lpstr>
      <vt:lpstr>СВОД_Академия</vt:lpstr>
      <vt:lpstr>Лист4</vt:lpstr>
      <vt:lpstr>Лист3</vt:lpstr>
      <vt:lpstr>Начальник</vt:lpstr>
      <vt:lpstr>Приложение№1.1!Область_печати</vt:lpstr>
      <vt:lpstr>Участок_ледоподготовки_хоккейных_полей</vt:lpstr>
      <vt:lpstr>Участок_по_обслуживанию_зданий_и_сооружений</vt:lpstr>
      <vt:lpstr>Участок_по_обслуживанию_систем_вентиляции__кондиционирования__холодильной_установки_ледовых_полей__коммерческого_холода_пищеблока</vt:lpstr>
      <vt:lpstr>Участок_по_обслуживанию_электроборудования</vt:lpstr>
      <vt:lpstr>Участок_подготовки_льда_и_обслуживания_хоккейных_полей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Dorofeeva.DS</dc:creator>
  <cp:lastModifiedBy>Ava Avang</cp:lastModifiedBy>
  <cp:revision>8</cp:revision>
  <cp:lastPrinted>2026-01-21T10:51:53Z</cp:lastPrinted>
  <dcterms:created xsi:type="dcterms:W3CDTF">2019-10-16T09:34:55Z</dcterms:created>
  <dcterms:modified xsi:type="dcterms:W3CDTF">2026-02-20T09:29:08Z</dcterms:modified>
</cp:coreProperties>
</file>